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myuva-my.sharepoint.com/personal/avv5zh_virginia_edu/Documents/Cooper Center Project/Population Projections/Pop Estimates/Documentation/For Release/"/>
    </mc:Choice>
  </mc:AlternateContent>
  <xr:revisionPtr revIDLastSave="149" documentId="11_F25DC773A252ABDACC104865011D62D85ADE58F1" xr6:coauthVersionLast="47" xr6:coauthVersionMax="47" xr10:uidLastSave="{87D47A74-F895-45CF-B080-7D9B9DE0F697}"/>
  <bookViews>
    <workbookView xWindow="-120" yWindow="-120" windowWidth="38640" windowHeight="21120" xr2:uid="{00000000-000D-0000-FFFF-FFFF00000000}"/>
  </bookViews>
  <sheets>
    <sheet name="Estimates_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9" i="2" l="1"/>
  <c r="F149" i="2" s="1"/>
  <c r="C159" i="2"/>
  <c r="D159" i="2"/>
  <c r="C6" i="2"/>
  <c r="D6" i="2"/>
  <c r="E8" i="2"/>
  <c r="F8" i="2" s="1"/>
  <c r="E9" i="2"/>
  <c r="F9" i="2" s="1"/>
  <c r="E10" i="2"/>
  <c r="F10" i="2" s="1"/>
  <c r="E11" i="2"/>
  <c r="F11" i="2" s="1"/>
  <c r="E12" i="2"/>
  <c r="F12" i="2" s="1"/>
  <c r="E13" i="2"/>
  <c r="F13" i="2"/>
  <c r="E14" i="2"/>
  <c r="F14" i="2"/>
  <c r="E15" i="2"/>
  <c r="F15" i="2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/>
  <c r="E25" i="2"/>
  <c r="F25" i="2" s="1"/>
  <c r="E26" i="2"/>
  <c r="F26" i="2" s="1"/>
  <c r="E27" i="2"/>
  <c r="F27" i="2"/>
  <c r="E28" i="2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7" i="2"/>
  <c r="F37" i="2" s="1"/>
  <c r="E38" i="2"/>
  <c r="F38" i="2" s="1"/>
  <c r="E39" i="2"/>
  <c r="F39" i="2" s="1"/>
  <c r="E40" i="2"/>
  <c r="F40" i="2" s="1"/>
  <c r="E41" i="2"/>
  <c r="F41" i="2" s="1"/>
  <c r="E42" i="2"/>
  <c r="F42" i="2" s="1"/>
  <c r="E43" i="2"/>
  <c r="F43" i="2" s="1"/>
  <c r="E44" i="2"/>
  <c r="F44" i="2" s="1"/>
  <c r="E45" i="2"/>
  <c r="F45" i="2" s="1"/>
  <c r="E46" i="2"/>
  <c r="F46" i="2" s="1"/>
  <c r="E47" i="2"/>
  <c r="F47" i="2" s="1"/>
  <c r="E48" i="2"/>
  <c r="F48" i="2" s="1"/>
  <c r="E49" i="2"/>
  <c r="F49" i="2" s="1"/>
  <c r="E50" i="2"/>
  <c r="F50" i="2" s="1"/>
  <c r="E51" i="2"/>
  <c r="F51" i="2" s="1"/>
  <c r="E52" i="2"/>
  <c r="F52" i="2" s="1"/>
  <c r="E53" i="2"/>
  <c r="F53" i="2" s="1"/>
  <c r="E54" i="2"/>
  <c r="F54" i="2" s="1"/>
  <c r="E55" i="2"/>
  <c r="F55" i="2" s="1"/>
  <c r="E56" i="2"/>
  <c r="F56" i="2" s="1"/>
  <c r="E57" i="2"/>
  <c r="F57" i="2" s="1"/>
  <c r="E58" i="2"/>
  <c r="F58" i="2" s="1"/>
  <c r="E59" i="2"/>
  <c r="F59" i="2" s="1"/>
  <c r="E60" i="2"/>
  <c r="F60" i="2"/>
  <c r="E61" i="2"/>
  <c r="F61" i="2" s="1"/>
  <c r="E62" i="2"/>
  <c r="F62" i="2" s="1"/>
  <c r="E63" i="2"/>
  <c r="F63" i="2" s="1"/>
  <c r="E64" i="2"/>
  <c r="F64" i="2" s="1"/>
  <c r="E65" i="2"/>
  <c r="F65" i="2" s="1"/>
  <c r="E66" i="2"/>
  <c r="F66" i="2" s="1"/>
  <c r="E67" i="2"/>
  <c r="F67" i="2"/>
  <c r="E68" i="2"/>
  <c r="F68" i="2" s="1"/>
  <c r="E69" i="2"/>
  <c r="F69" i="2" s="1"/>
  <c r="E70" i="2"/>
  <c r="F70" i="2" s="1"/>
  <c r="E71" i="2"/>
  <c r="F71" i="2" s="1"/>
  <c r="E72" i="2"/>
  <c r="F72" i="2" s="1"/>
  <c r="E73" i="2"/>
  <c r="F73" i="2" s="1"/>
  <c r="E74" i="2"/>
  <c r="F74" i="2" s="1"/>
  <c r="E75" i="2"/>
  <c r="F75" i="2" s="1"/>
  <c r="E76" i="2"/>
  <c r="F76" i="2"/>
  <c r="E77" i="2"/>
  <c r="F77" i="2" s="1"/>
  <c r="E78" i="2"/>
  <c r="F78" i="2" s="1"/>
  <c r="E79" i="2"/>
  <c r="F79" i="2" s="1"/>
  <c r="E80" i="2"/>
  <c r="F80" i="2" s="1"/>
  <c r="E81" i="2"/>
  <c r="F81" i="2" s="1"/>
  <c r="E82" i="2"/>
  <c r="F82" i="2" s="1"/>
  <c r="E83" i="2"/>
  <c r="F83" i="2" s="1"/>
  <c r="E84" i="2"/>
  <c r="F84" i="2" s="1"/>
  <c r="E85" i="2"/>
  <c r="F85" i="2" s="1"/>
  <c r="E86" i="2"/>
  <c r="F86" i="2"/>
  <c r="E87" i="2"/>
  <c r="F87" i="2"/>
  <c r="E88" i="2"/>
  <c r="F88" i="2" s="1"/>
  <c r="E89" i="2"/>
  <c r="F89" i="2"/>
  <c r="E90" i="2"/>
  <c r="F90" i="2" s="1"/>
  <c r="E91" i="2"/>
  <c r="F91" i="2" s="1"/>
  <c r="E92" i="2"/>
  <c r="F92" i="2" s="1"/>
  <c r="E93" i="2"/>
  <c r="F93" i="2"/>
  <c r="E94" i="2"/>
  <c r="F94" i="2" s="1"/>
  <c r="E95" i="2"/>
  <c r="F95" i="2" s="1"/>
  <c r="E96" i="2"/>
  <c r="F96" i="2" s="1"/>
  <c r="E97" i="2"/>
  <c r="F97" i="2" s="1"/>
  <c r="E98" i="2"/>
  <c r="F98" i="2" s="1"/>
  <c r="E99" i="2"/>
  <c r="F99" i="2" s="1"/>
  <c r="E100" i="2"/>
  <c r="F100" i="2" s="1"/>
  <c r="E101" i="2"/>
  <c r="F101" i="2" s="1"/>
  <c r="E102" i="2"/>
  <c r="F102" i="2" s="1"/>
  <c r="E103" i="2"/>
  <c r="F103" i="2" s="1"/>
  <c r="E104" i="2"/>
  <c r="F104" i="2"/>
  <c r="E105" i="2"/>
  <c r="F105" i="2" s="1"/>
  <c r="E106" i="2"/>
  <c r="F106" i="2" s="1"/>
  <c r="E107" i="2"/>
  <c r="F107" i="2" s="1"/>
  <c r="E108" i="2"/>
  <c r="F108" i="2" s="1"/>
  <c r="E109" i="2"/>
  <c r="F109" i="2" s="1"/>
  <c r="E110" i="2"/>
  <c r="F110" i="2" s="1"/>
  <c r="E111" i="2"/>
  <c r="F111" i="2" s="1"/>
  <c r="E112" i="2"/>
  <c r="F112" i="2" s="1"/>
  <c r="E113" i="2"/>
  <c r="F113" i="2"/>
  <c r="E114" i="2"/>
  <c r="F114" i="2" s="1"/>
  <c r="E115" i="2"/>
  <c r="F115" i="2" s="1"/>
  <c r="E116" i="2"/>
  <c r="F116" i="2" s="1"/>
  <c r="E117" i="2"/>
  <c r="F117" i="2" s="1"/>
  <c r="E118" i="2"/>
  <c r="F118" i="2" s="1"/>
  <c r="E119" i="2"/>
  <c r="F119" i="2" s="1"/>
  <c r="E120" i="2"/>
  <c r="F120" i="2" s="1"/>
  <c r="E121" i="2"/>
  <c r="F121" i="2" s="1"/>
  <c r="E122" i="2"/>
  <c r="F122" i="2" s="1"/>
  <c r="E123" i="2"/>
  <c r="F123" i="2" s="1"/>
  <c r="E124" i="2"/>
  <c r="F124" i="2" s="1"/>
  <c r="E125" i="2"/>
  <c r="F125" i="2" s="1"/>
  <c r="E126" i="2"/>
  <c r="F126" i="2" s="1"/>
  <c r="E127" i="2"/>
  <c r="F127" i="2" s="1"/>
  <c r="E128" i="2"/>
  <c r="F128" i="2"/>
  <c r="E129" i="2"/>
  <c r="F129" i="2"/>
  <c r="E130" i="2"/>
  <c r="F130" i="2" s="1"/>
  <c r="E131" i="2"/>
  <c r="F131" i="2" s="1"/>
  <c r="E132" i="2"/>
  <c r="F132" i="2" s="1"/>
  <c r="E133" i="2"/>
  <c r="F133" i="2" s="1"/>
  <c r="E134" i="2"/>
  <c r="F134" i="2" s="1"/>
  <c r="E135" i="2"/>
  <c r="F135" i="2" s="1"/>
  <c r="E136" i="2"/>
  <c r="F136" i="2" s="1"/>
  <c r="E137" i="2"/>
  <c r="F137" i="2" s="1"/>
  <c r="E138" i="2"/>
  <c r="F138" i="2" s="1"/>
  <c r="E139" i="2"/>
  <c r="F139" i="2"/>
  <c r="E140" i="2"/>
  <c r="F140" i="2" s="1"/>
  <c r="C141" i="2"/>
  <c r="D141" i="2"/>
  <c r="C142" i="2"/>
  <c r="D142" i="2"/>
  <c r="E148" i="2"/>
  <c r="F148" i="2" s="1"/>
  <c r="E150" i="2"/>
  <c r="F150" i="2" s="1"/>
  <c r="E151" i="2"/>
  <c r="F151" i="2" s="1"/>
  <c r="E152" i="2"/>
  <c r="F152" i="2" s="1"/>
  <c r="E154" i="2"/>
  <c r="F154" i="2" s="1"/>
  <c r="E155" i="2"/>
  <c r="F155" i="2" s="1"/>
  <c r="E156" i="2"/>
  <c r="F156" i="2" s="1"/>
  <c r="E157" i="2"/>
  <c r="F157" i="2" s="1"/>
  <c r="E153" i="2"/>
  <c r="F153" i="2" s="1"/>
  <c r="E158" i="2"/>
  <c r="F158" i="2" s="1"/>
  <c r="E164" i="2"/>
  <c r="F164" i="2" s="1"/>
  <c r="E165" i="2"/>
  <c r="F165" i="2" s="1"/>
  <c r="E166" i="2"/>
  <c r="F166" i="2" s="1"/>
  <c r="E167" i="2"/>
  <c r="F167" i="2" s="1"/>
  <c r="C168" i="2"/>
  <c r="D168" i="2"/>
  <c r="E172" i="2"/>
  <c r="F172" i="2" s="1"/>
  <c r="E177" i="2"/>
  <c r="F177" i="2" s="1"/>
  <c r="E178" i="2"/>
  <c r="F178" i="2" s="1"/>
  <c r="E179" i="2"/>
  <c r="F179" i="2" s="1"/>
  <c r="E180" i="2"/>
  <c r="F180" i="2" s="1"/>
  <c r="E181" i="2"/>
  <c r="F181" i="2" s="1"/>
  <c r="E182" i="2"/>
  <c r="F182" i="2" s="1"/>
  <c r="E183" i="2"/>
  <c r="F183" i="2"/>
  <c r="E184" i="2"/>
  <c r="F184" i="2" s="1"/>
  <c r="E185" i="2"/>
  <c r="F185" i="2" s="1"/>
  <c r="E186" i="2"/>
  <c r="F186" i="2" s="1"/>
  <c r="E187" i="2"/>
  <c r="F187" i="2" s="1"/>
  <c r="E188" i="2"/>
  <c r="F188" i="2" s="1"/>
  <c r="E189" i="2"/>
  <c r="F189" i="2" s="1"/>
  <c r="E190" i="2"/>
  <c r="F190" i="2" s="1"/>
  <c r="E191" i="2"/>
  <c r="F191" i="2" s="1"/>
  <c r="E192" i="2"/>
  <c r="F192" i="2" s="1"/>
  <c r="E193" i="2"/>
  <c r="F193" i="2" s="1"/>
  <c r="E194" i="2"/>
  <c r="F194" i="2" s="1"/>
  <c r="E195" i="2"/>
  <c r="F195" i="2" s="1"/>
  <c r="E196" i="2"/>
  <c r="F196" i="2" s="1"/>
  <c r="E197" i="2"/>
  <c r="F197" i="2" s="1"/>
  <c r="E141" i="2" l="1"/>
  <c r="F141" i="2" s="1"/>
  <c r="E159" i="2"/>
  <c r="E142" i="2"/>
  <c r="F142" i="2" s="1"/>
  <c r="E168" i="2"/>
  <c r="F168" i="2" s="1"/>
  <c r="E6" i="2"/>
  <c r="F6" i="2" s="1"/>
  <c r="F159" i="2" l="1"/>
</calcChain>
</file>

<file path=xl/sharedStrings.xml><?xml version="1.0" encoding="utf-8"?>
<sst xmlns="http://schemas.openxmlformats.org/spreadsheetml/2006/main" count="212" uniqueCount="190">
  <si>
    <t>Percent Change</t>
  </si>
  <si>
    <t>Numeric Change</t>
  </si>
  <si>
    <t>April 1, 2020 Census</t>
  </si>
  <si>
    <t>Planning Districts*</t>
  </si>
  <si>
    <t>Change since 2020 Census</t>
  </si>
  <si>
    <t>Planning Districts</t>
  </si>
  <si>
    <t>Neither metropolitan nor micropolitan</t>
  </si>
  <si>
    <t>Total Micropolitan</t>
  </si>
  <si>
    <t>Martinsville</t>
  </si>
  <si>
    <t>Danville</t>
  </si>
  <si>
    <t>Bluefield</t>
  </si>
  <si>
    <t>Big Stone Gap</t>
  </si>
  <si>
    <t>Locality</t>
  </si>
  <si>
    <t>Micropolitan  Areas</t>
  </si>
  <si>
    <t>Total Metropolitan</t>
  </si>
  <si>
    <t>Winchester</t>
  </si>
  <si>
    <t>Virginia Beach</t>
  </si>
  <si>
    <t>Staunton</t>
  </si>
  <si>
    <t>Roanoke</t>
  </si>
  <si>
    <t>Richmond</t>
  </si>
  <si>
    <t>Northern Virginia</t>
  </si>
  <si>
    <t>Lynchburg</t>
  </si>
  <si>
    <t>Harrisonburg</t>
  </si>
  <si>
    <t>Charlottesville</t>
  </si>
  <si>
    <t>Blacksburg</t>
  </si>
  <si>
    <t>Metropolitan Areas</t>
  </si>
  <si>
    <t>Total Cities</t>
  </si>
  <si>
    <t>Total Counties</t>
  </si>
  <si>
    <t>Winchester City</t>
  </si>
  <si>
    <t>Williamsburg City</t>
  </si>
  <si>
    <t>Waynesboro City</t>
  </si>
  <si>
    <t>Virginia Beach City</t>
  </si>
  <si>
    <t>Suffolk City</t>
  </si>
  <si>
    <t>Staunton City</t>
  </si>
  <si>
    <t>Salem City</t>
  </si>
  <si>
    <t>Roanoke City</t>
  </si>
  <si>
    <t>Richmond City</t>
  </si>
  <si>
    <t>Radford City</t>
  </si>
  <si>
    <t>Portsmouth City</t>
  </si>
  <si>
    <t>Poquoson City</t>
  </si>
  <si>
    <t>Petersburg City</t>
  </si>
  <si>
    <t>Norton City</t>
  </si>
  <si>
    <t>Norfolk City</t>
  </si>
  <si>
    <t>Newport News City</t>
  </si>
  <si>
    <t>Martinsville City</t>
  </si>
  <si>
    <t>Manassas Park City</t>
  </si>
  <si>
    <t>Manassas City</t>
  </si>
  <si>
    <t>Lynchburg City</t>
  </si>
  <si>
    <t>Lexington City</t>
  </si>
  <si>
    <t>Hopewell City</t>
  </si>
  <si>
    <t>Harrisonburg City</t>
  </si>
  <si>
    <t>Hampton City</t>
  </si>
  <si>
    <t>Galax City</t>
  </si>
  <si>
    <t>Fredericksburg City</t>
  </si>
  <si>
    <t>Franklin City</t>
  </si>
  <si>
    <t>Falls Church City</t>
  </si>
  <si>
    <t>Fairfax City</t>
  </si>
  <si>
    <t>Emporia City</t>
  </si>
  <si>
    <t>Danville City</t>
  </si>
  <si>
    <t>Covington City</t>
  </si>
  <si>
    <t>Colonial Heights City</t>
  </si>
  <si>
    <t>Chesapeake City</t>
  </si>
  <si>
    <t>Charlottesville City</t>
  </si>
  <si>
    <t>Buena Vista City</t>
  </si>
  <si>
    <t>Bristol City</t>
  </si>
  <si>
    <t>Alexandria City</t>
  </si>
  <si>
    <t>York County</t>
  </si>
  <si>
    <t>Wythe County</t>
  </si>
  <si>
    <t>Wise County</t>
  </si>
  <si>
    <t>Westmoreland County</t>
  </si>
  <si>
    <t>Washington County</t>
  </si>
  <si>
    <t>Warren County</t>
  </si>
  <si>
    <t>Tazewell County</t>
  </si>
  <si>
    <t>Sussex County</t>
  </si>
  <si>
    <t>Surry County</t>
  </si>
  <si>
    <t>Stafford County</t>
  </si>
  <si>
    <t>Spotsylvania County</t>
  </si>
  <si>
    <t>Southampton County</t>
  </si>
  <si>
    <t>Smyth County</t>
  </si>
  <si>
    <t>Shenandoah County</t>
  </si>
  <si>
    <t>Scott County</t>
  </si>
  <si>
    <t>Russell County</t>
  </si>
  <si>
    <t>Rockingham County</t>
  </si>
  <si>
    <t>Rockbridge County</t>
  </si>
  <si>
    <t>Roanoke County</t>
  </si>
  <si>
    <t>Richmond County</t>
  </si>
  <si>
    <t>Rappahannock County</t>
  </si>
  <si>
    <t>Pulaski County</t>
  </si>
  <si>
    <t>Prince William County</t>
  </si>
  <si>
    <t>Prince George County</t>
  </si>
  <si>
    <t>Prince Edward County</t>
  </si>
  <si>
    <t>Powhatan County</t>
  </si>
  <si>
    <t>Pittsylvania County</t>
  </si>
  <si>
    <t>Patrick County</t>
  </si>
  <si>
    <t>Page County</t>
  </si>
  <si>
    <t>Orange County</t>
  </si>
  <si>
    <t>Nottoway County</t>
  </si>
  <si>
    <t>Northumberland County</t>
  </si>
  <si>
    <t>Northampton County</t>
  </si>
  <si>
    <t>New Kent County</t>
  </si>
  <si>
    <t>Nelson County</t>
  </si>
  <si>
    <t>Montgomery County</t>
  </si>
  <si>
    <t>Middlesex County</t>
  </si>
  <si>
    <t>Mecklenburg County</t>
  </si>
  <si>
    <t>Mathews County</t>
  </si>
  <si>
    <t>Madison County</t>
  </si>
  <si>
    <t>Lunenburg County</t>
  </si>
  <si>
    <t>Louisa County</t>
  </si>
  <si>
    <t>Loudoun County</t>
  </si>
  <si>
    <t>Lee County</t>
  </si>
  <si>
    <t>Lancaster County</t>
  </si>
  <si>
    <t>King William County</t>
  </si>
  <si>
    <t>King George County</t>
  </si>
  <si>
    <t>King and Queen County</t>
  </si>
  <si>
    <t>James City County</t>
  </si>
  <si>
    <t>Isle of Wight County</t>
  </si>
  <si>
    <t>Highland County</t>
  </si>
  <si>
    <t>Henry County</t>
  </si>
  <si>
    <t>Henrico County</t>
  </si>
  <si>
    <t>Hanover County</t>
  </si>
  <si>
    <t>Halifax County</t>
  </si>
  <si>
    <t>Greensville County</t>
  </si>
  <si>
    <t>Greene County</t>
  </si>
  <si>
    <t>Grayson County</t>
  </si>
  <si>
    <t>Goochland County</t>
  </si>
  <si>
    <t>Gloucester County</t>
  </si>
  <si>
    <t>Giles County</t>
  </si>
  <si>
    <t>Frederick County</t>
  </si>
  <si>
    <t>Franklin County</t>
  </si>
  <si>
    <t>Fluvanna County</t>
  </si>
  <si>
    <t>Floyd County</t>
  </si>
  <si>
    <t>Fauquier County</t>
  </si>
  <si>
    <t>Fairfax County</t>
  </si>
  <si>
    <t>Essex County</t>
  </si>
  <si>
    <t>Dinwiddie County</t>
  </si>
  <si>
    <t>Dickenson County</t>
  </si>
  <si>
    <t>Cumberland County</t>
  </si>
  <si>
    <t>Culpeper County</t>
  </si>
  <si>
    <t>Craig County</t>
  </si>
  <si>
    <t>Clarke County</t>
  </si>
  <si>
    <t>Chesterfield County</t>
  </si>
  <si>
    <t>Charlotte County</t>
  </si>
  <si>
    <t>Charles City County</t>
  </si>
  <si>
    <t>Carroll County</t>
  </si>
  <si>
    <t>Caroline County</t>
  </si>
  <si>
    <t>Campbell County</t>
  </si>
  <si>
    <t>Buckingham County</t>
  </si>
  <si>
    <t>Buchanan County</t>
  </si>
  <si>
    <t>Brunswick County</t>
  </si>
  <si>
    <t>Botetourt County</t>
  </si>
  <si>
    <t>Bland County</t>
  </si>
  <si>
    <t>Bedford County</t>
  </si>
  <si>
    <t>Bath County</t>
  </si>
  <si>
    <t>Augusta County</t>
  </si>
  <si>
    <t>Arlington County</t>
  </si>
  <si>
    <t>Appomattox County</t>
  </si>
  <si>
    <t>Amherst County</t>
  </si>
  <si>
    <t>Amelia County</t>
  </si>
  <si>
    <t>Alleghany County</t>
  </si>
  <si>
    <t>Albemarle County</t>
  </si>
  <si>
    <t>Accomack County</t>
  </si>
  <si>
    <t>Virginia</t>
  </si>
  <si>
    <t>July 1, 2025 Estimate</t>
  </si>
  <si>
    <t>FIPS Code</t>
  </si>
  <si>
    <t>July 1, 2025 Population Estimates for Virginia and its Counties and Cities</t>
  </si>
  <si>
    <t>Geographic Area</t>
  </si>
  <si>
    <t>*Note. Some counties are members of multiple PDCs</t>
  </si>
  <si>
    <t>Bristol Combined</t>
  </si>
  <si>
    <t>1. LENOWISCO PDC</t>
  </si>
  <si>
    <t>2. Cumberland Plateau PDC</t>
  </si>
  <si>
    <t>3. Mount Rogers PDC</t>
  </si>
  <si>
    <t>4. New River Valley RC</t>
  </si>
  <si>
    <t>5. Roanoke Valley-Alleghany RC</t>
  </si>
  <si>
    <t>6. Central Shenandoah PDC</t>
  </si>
  <si>
    <t>7. Northern Shenandoah Valley RC</t>
  </si>
  <si>
    <t>8. Northern Virginia RC</t>
  </si>
  <si>
    <t>9. Rappahannock-Rapidan RC</t>
  </si>
  <si>
    <t>10. Thomas Jefferson PDC</t>
  </si>
  <si>
    <t>11. Central Virginia PDC</t>
  </si>
  <si>
    <t>12. West Piedmont PDC</t>
  </si>
  <si>
    <t>13. Southside PDC</t>
  </si>
  <si>
    <t>14. Commonwealth RC</t>
  </si>
  <si>
    <t>15. PlanRVA</t>
  </si>
  <si>
    <t>16. George Washington RC</t>
  </si>
  <si>
    <t>17. Northern Neck PDC</t>
  </si>
  <si>
    <t>18. Middle Peninsula PDC</t>
  </si>
  <si>
    <t>19. Crater PDC</t>
  </si>
  <si>
    <t>22. Accomack-Northampton PDC</t>
  </si>
  <si>
    <t>23. Hampton Roads PDC</t>
  </si>
  <si>
    <r>
      <t xml:space="preserve">Published on February 24, 2026, by the Weldon Cooper Center for Public Service, Demographics Research Group, 
</t>
    </r>
    <r>
      <rPr>
        <u/>
        <sz val="11"/>
        <rFont val="Calibri"/>
        <family val="2"/>
      </rPr>
      <t>https://www.coopercenter.org/virginia-population-estimates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</si>
</sst>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name val="Arial"/>
    </font>
    <font>
      <sz val="11"/>
      <name val="Calibri"/>
      <family val="2"/>
      <scheme val="minor"/>
    </font>
    <font>
      <sz val="12"/>
      <name val="Arial"/>
      <family val="2"/>
    </font>
    <font>
      <i/>
      <sz val="11"/>
      <color theme="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6"/>
      <name val="Cambria"/>
      <family val="1"/>
    </font>
    <font>
      <u/>
      <sz val="11"/>
      <name val="Calibri"/>
      <family val="2"/>
    </font>
    <font>
      <b/>
      <sz val="14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165" fontId="11" fillId="0" borderId="0" applyFont="0" applyFill="0" applyBorder="0" applyAlignment="0" applyProtection="0"/>
  </cellStyleXfs>
  <cellXfs count="57">
    <xf numFmtId="0" fontId="0" fillId="0" borderId="0" xfId="0"/>
    <xf numFmtId="0" fontId="4" fillId="2" borderId="10" xfId="2" applyFont="1" applyFill="1" applyBorder="1" applyAlignment="1">
      <alignment vertical="top" wrapText="1"/>
    </xf>
    <xf numFmtId="164" fontId="4" fillId="2" borderId="9" xfId="4" applyNumberFormat="1" applyFont="1" applyFill="1" applyBorder="1" applyAlignment="1">
      <alignment vertical="top" wrapText="1"/>
    </xf>
    <xf numFmtId="0" fontId="4" fillId="2" borderId="6" xfId="2" applyFont="1" applyFill="1" applyBorder="1" applyAlignment="1">
      <alignment vertical="top" wrapText="1"/>
    </xf>
    <xf numFmtId="164" fontId="4" fillId="2" borderId="7" xfId="4" applyNumberFormat="1" applyFont="1" applyFill="1" applyBorder="1" applyAlignment="1">
      <alignment vertical="top" wrapText="1"/>
    </xf>
    <xf numFmtId="0" fontId="4" fillId="0" borderId="0" xfId="2" applyFont="1" applyAlignment="1">
      <alignment vertical="top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top" wrapText="1"/>
    </xf>
    <xf numFmtId="0" fontId="4" fillId="0" borderId="0" xfId="2" applyFont="1" applyAlignment="1">
      <alignment vertical="top"/>
    </xf>
    <xf numFmtId="3" fontId="9" fillId="0" borderId="0" xfId="2" applyNumberFormat="1" applyFont="1" applyAlignment="1">
      <alignment vertical="center"/>
    </xf>
    <xf numFmtId="2" fontId="4" fillId="0" borderId="0" xfId="2" applyNumberFormat="1" applyFont="1" applyAlignment="1">
      <alignment vertical="top"/>
    </xf>
    <xf numFmtId="3" fontId="4" fillId="0" borderId="0" xfId="2" applyNumberFormat="1" applyFont="1" applyAlignment="1">
      <alignment vertical="top" wrapText="1"/>
    </xf>
    <xf numFmtId="2" fontId="4" fillId="0" borderId="0" xfId="2" applyNumberFormat="1" applyFont="1" applyAlignment="1">
      <alignment vertical="top" wrapText="1"/>
    </xf>
    <xf numFmtId="3" fontId="4" fillId="0" borderId="0" xfId="5" applyNumberFormat="1" applyFont="1" applyFill="1" applyBorder="1" applyAlignment="1">
      <alignment vertical="top" wrapText="1"/>
    </xf>
    <xf numFmtId="3" fontId="4" fillId="2" borderId="0" xfId="2" applyNumberFormat="1" applyFont="1" applyFill="1" applyAlignment="1">
      <alignment vertical="top" wrapText="1"/>
    </xf>
    <xf numFmtId="0" fontId="3" fillId="0" borderId="0" xfId="2" applyAlignment="1">
      <alignment vertical="top" wrapText="1"/>
    </xf>
    <xf numFmtId="0" fontId="8" fillId="0" borderId="0" xfId="3" applyFont="1" applyAlignment="1">
      <alignment vertical="top" wrapText="1"/>
    </xf>
    <xf numFmtId="3" fontId="7" fillId="0" borderId="0" xfId="3" applyNumberFormat="1" applyFont="1" applyAlignment="1">
      <alignment vertical="top" wrapText="1"/>
    </xf>
    <xf numFmtId="49" fontId="2" fillId="0" borderId="0" xfId="2" applyNumberFormat="1" applyFont="1" applyAlignment="1">
      <alignment horizontal="center" vertical="center" wrapText="1"/>
    </xf>
    <xf numFmtId="2" fontId="6" fillId="0" borderId="0" xfId="2" applyNumberFormat="1" applyFont="1" applyAlignment="1">
      <alignment horizontal="center" vertical="center" wrapText="1"/>
    </xf>
    <xf numFmtId="0" fontId="4" fillId="0" borderId="0" xfId="3" applyFont="1" applyAlignment="1">
      <alignment vertical="top" wrapText="1"/>
    </xf>
    <xf numFmtId="3" fontId="4" fillId="0" borderId="0" xfId="3" applyNumberFormat="1" applyFont="1" applyAlignment="1">
      <alignment vertical="top" wrapText="1"/>
    </xf>
    <xf numFmtId="164" fontId="4" fillId="0" borderId="0" xfId="4" applyNumberFormat="1" applyFont="1" applyBorder="1" applyAlignment="1">
      <alignment vertical="top" wrapText="1"/>
    </xf>
    <xf numFmtId="0" fontId="9" fillId="2" borderId="0" xfId="3" applyFont="1" applyFill="1" applyAlignment="1">
      <alignment vertical="top" wrapText="1"/>
    </xf>
    <xf numFmtId="0" fontId="9" fillId="0" borderId="0" xfId="3" applyFont="1" applyAlignment="1">
      <alignment vertical="top" wrapText="1"/>
    </xf>
    <xf numFmtId="0" fontId="7" fillId="0" borderId="0" xfId="3" applyFont="1" applyAlignment="1">
      <alignment vertical="top" wrapText="1"/>
    </xf>
    <xf numFmtId="0" fontId="4" fillId="0" borderId="0" xfId="3" applyFont="1" applyAlignment="1">
      <alignment vertical="top"/>
    </xf>
    <xf numFmtId="49" fontId="2" fillId="0" borderId="2" xfId="2" applyNumberFormat="1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center" vertical="center" wrapText="1"/>
    </xf>
    <xf numFmtId="2" fontId="6" fillId="0" borderId="3" xfId="2" applyNumberFormat="1" applyFont="1" applyBorder="1" applyAlignment="1">
      <alignment horizontal="center" vertical="center" wrapText="1"/>
    </xf>
    <xf numFmtId="0" fontId="4" fillId="0" borderId="10" xfId="3" applyFont="1" applyBorder="1" applyAlignment="1">
      <alignment vertical="top" wrapText="1"/>
    </xf>
    <xf numFmtId="164" fontId="4" fillId="0" borderId="9" xfId="4" applyNumberFormat="1" applyFont="1" applyBorder="1" applyAlignment="1">
      <alignment vertical="top" wrapText="1"/>
    </xf>
    <xf numFmtId="0" fontId="9" fillId="2" borderId="6" xfId="3" applyFont="1" applyFill="1" applyBorder="1" applyAlignment="1">
      <alignment vertical="top" wrapText="1"/>
    </xf>
    <xf numFmtId="3" fontId="4" fillId="2" borderId="8" xfId="3" applyNumberFormat="1" applyFont="1" applyFill="1" applyBorder="1" applyAlignment="1">
      <alignment vertical="top" wrapText="1"/>
    </xf>
    <xf numFmtId="3" fontId="4" fillId="2" borderId="8" xfId="2" applyNumberFormat="1" applyFont="1" applyFill="1" applyBorder="1" applyAlignment="1">
      <alignment vertical="top" wrapText="1"/>
    </xf>
    <xf numFmtId="0" fontId="9" fillId="2" borderId="4" xfId="3" applyFont="1" applyFill="1" applyBorder="1" applyAlignment="1">
      <alignment vertical="top" wrapText="1"/>
    </xf>
    <xf numFmtId="3" fontId="4" fillId="2" borderId="11" xfId="3" applyNumberFormat="1" applyFont="1" applyFill="1" applyBorder="1" applyAlignment="1">
      <alignment vertical="top" wrapText="1"/>
    </xf>
    <xf numFmtId="3" fontId="4" fillId="2" borderId="11" xfId="2" applyNumberFormat="1" applyFont="1" applyFill="1" applyBorder="1" applyAlignment="1">
      <alignment vertical="top" wrapText="1"/>
    </xf>
    <xf numFmtId="164" fontId="4" fillId="2" borderId="5" xfId="4" applyNumberFormat="1" applyFont="1" applyFill="1" applyBorder="1" applyAlignment="1">
      <alignment vertical="top" wrapText="1"/>
    </xf>
    <xf numFmtId="2" fontId="2" fillId="0" borderId="2" xfId="2" applyNumberFormat="1" applyFont="1" applyBorder="1" applyAlignment="1">
      <alignment horizontal="center" vertical="center"/>
    </xf>
    <xf numFmtId="49" fontId="2" fillId="0" borderId="1" xfId="2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2" fontId="6" fillId="0" borderId="3" xfId="2" applyNumberFormat="1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top" wrapText="1"/>
    </xf>
    <xf numFmtId="164" fontId="9" fillId="0" borderId="9" xfId="4" applyNumberFormat="1" applyFont="1" applyFill="1" applyBorder="1" applyAlignment="1">
      <alignment vertical="center"/>
    </xf>
    <xf numFmtId="164" fontId="4" fillId="0" borderId="9" xfId="4" applyNumberFormat="1" applyFont="1" applyFill="1" applyBorder="1" applyAlignment="1">
      <alignment vertical="top" wrapText="1"/>
    </xf>
    <xf numFmtId="164" fontId="4" fillId="0" borderId="9" xfId="1" applyNumberFormat="1" applyFont="1" applyBorder="1" applyAlignment="1">
      <alignment vertical="top" wrapText="1"/>
    </xf>
    <xf numFmtId="0" fontId="4" fillId="0" borderId="10" xfId="3" applyFont="1" applyBorder="1" applyAlignment="1">
      <alignment vertical="top"/>
    </xf>
    <xf numFmtId="0" fontId="9" fillId="2" borderId="0" xfId="2" applyFont="1" applyFill="1" applyAlignment="1">
      <alignment vertical="top" wrapText="1"/>
    </xf>
    <xf numFmtId="0" fontId="9" fillId="2" borderId="8" xfId="2" applyFont="1" applyFill="1" applyBorder="1" applyAlignment="1">
      <alignment vertical="top" wrapText="1"/>
    </xf>
    <xf numFmtId="0" fontId="9" fillId="0" borderId="0" xfId="2" applyFont="1" applyAlignment="1">
      <alignment vertical="center"/>
    </xf>
    <xf numFmtId="0" fontId="4" fillId="0" borderId="0" xfId="3" applyFont="1" applyAlignment="1">
      <alignment horizontal="left" vertical="top" wrapText="1"/>
    </xf>
    <xf numFmtId="49" fontId="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10" fillId="0" borderId="0" xfId="2" applyFont="1" applyAlignment="1">
      <alignment horizontal="left" vertical="top" wrapText="1"/>
    </xf>
  </cellXfs>
  <cellStyles count="6">
    <cellStyle name="Comma 2" xfId="5" xr:uid="{53CC483F-14C9-46B4-947F-74FBE3425EE3}"/>
    <cellStyle name="Normal" xfId="0" builtinId="0"/>
    <cellStyle name="Normal 2" xfId="2" xr:uid="{B8687A81-D5DB-4562-94FE-1B5D2BB0421D}"/>
    <cellStyle name="Normal 6" xfId="3" xr:uid="{94A2BBCD-D2A6-4686-B9FD-E3FCCD0744AA}"/>
    <cellStyle name="Percent" xfId="1" builtinId="5"/>
    <cellStyle name="Percent 2" xfId="4" xr:uid="{945E78F1-5499-47F8-B96B-EDAE8514EAAC}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D352E2-0954-45C7-A9AF-BFCDA6E7AB80}" name="Table3" displayName="Table3" ref="B147:F158" totalsRowShown="0" headerRowDxfId="44" dataDxfId="42" headerRowBorderDxfId="43" tableBorderDxfId="41">
  <autoFilter ref="B147:F158" xr:uid="{75C6FC1D-CF79-4C44-92B0-8E6B5D90DA49}"/>
  <tableColumns count="5">
    <tableColumn id="1" xr3:uid="{7E4344EC-053C-4479-B1DC-55C127F4F144}" name="Geographic Area" dataDxfId="40" dataCellStyle="Normal 6"/>
    <tableColumn id="2" xr3:uid="{29C127AF-3C2C-4F37-8C57-3DA82F28DEB0}" name="April 1, 2020 Census" dataDxfId="39" dataCellStyle="Normal 6"/>
    <tableColumn id="3" xr3:uid="{4E535738-6229-46B4-A6DC-99078BB67772}" name="July 1, 2025 Estimate" dataDxfId="38" dataCellStyle="Normal 6"/>
    <tableColumn id="4" xr3:uid="{F71BC2E2-E3D1-439F-A36D-8D38FDE98DC9}" name="Numeric Change" dataDxfId="37">
      <calculatedColumnFormula>D148-C148</calculatedColumnFormula>
    </tableColumn>
    <tableColumn id="5" xr3:uid="{1759BE80-5B4B-4F14-83DF-EAB6FCCEF149}" name="Percent Change" dataDxfId="36" dataCellStyle="Percent">
      <calculatedColumnFormula>E148/C148</calculatedColumnFormula>
    </tableColumn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C29EBF-C3F0-4576-A899-11CB3DF8D67C}" name="Table4" displayName="Table4" ref="B163:F167" totalsRowShown="0" headerRowDxfId="35" dataDxfId="33" headerRowBorderDxfId="34" tableBorderDxfId="32">
  <autoFilter ref="B163:F167" xr:uid="{2C2E6B20-2DEE-4006-B6A1-A26FAE4BE70A}"/>
  <tableColumns count="5">
    <tableColumn id="1" xr3:uid="{97D6EFF2-836C-4381-935B-814DB5AA36C3}" name="Geographic Area" dataDxfId="31" dataCellStyle="Normal 6"/>
    <tableColumn id="2" xr3:uid="{11632437-6866-4191-A436-9703F0A58BCF}" name="April 1, 2020 Census" dataDxfId="30" dataCellStyle="Normal 6"/>
    <tableColumn id="3" xr3:uid="{2ACDDFDF-D3C4-4CE4-B22B-47AB9E0AFEC8}" name="July 1, 2025 Estimate" dataDxfId="29" dataCellStyle="Normal 6"/>
    <tableColumn id="4" xr3:uid="{1CBC4F63-33E2-4B94-B507-AD9299646F81}" name="Numeric Change" dataDxfId="28">
      <calculatedColumnFormula>D164-C164</calculatedColumnFormula>
    </tableColumn>
    <tableColumn id="5" xr3:uid="{2150650F-0E88-46D2-A74D-DEBD1045A40A}" name="Percent Change" dataDxfId="27" dataCellStyle="Percent">
      <calculatedColumnFormula>E164/C164</calculatedColumnFormula>
    </tableColumn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6E9EA52-EE4B-4D22-ADD9-1E45264845FD}" name="Table5" displayName="Table5" ref="B176:F197" totalsRowShown="0" headerRowDxfId="26" dataDxfId="24" headerRowBorderDxfId="25" tableBorderDxfId="23">
  <autoFilter ref="B176:F197" xr:uid="{AC003AC7-95BA-4059-B3D0-C9BC2F696B53}"/>
  <tableColumns count="5">
    <tableColumn id="1" xr3:uid="{6792C8FA-9F2F-41C0-87D5-78D0B409FDFA}" name="Planning Districts*" dataDxfId="22" dataCellStyle="Normal 6"/>
    <tableColumn id="2" xr3:uid="{1D9ADB0B-8E87-4F07-804B-AA0CAF9BC205}" name="April 1, 2020 Census" dataDxfId="21" dataCellStyle="Normal 6"/>
    <tableColumn id="3" xr3:uid="{F5D7BD78-53A8-4438-B83B-FF867AE989A2}" name="July 1, 2025 Estimate" dataDxfId="20" dataCellStyle="Normal 6"/>
    <tableColumn id="4" xr3:uid="{62F0077C-5D8C-4DF9-A91B-A6B75098D284}" name="Numeric Change" dataDxfId="19">
      <calculatedColumnFormula>D177-C177</calculatedColumnFormula>
    </tableColumn>
    <tableColumn id="5" xr3:uid="{9EFFAAC3-1942-426C-8FEC-B01F85E7B2EC}" name="Percent Change" dataDxfId="18" dataCellStyle="Percent">
      <calculatedColumnFormula>E177/C177</calculatedColumnFormula>
    </tableColumn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FCD23DD-B7C9-4FC4-BA86-3454589F78FD}" name="Table7" displayName="Table7" ref="A5:F140" totalsRowShown="0" headerRowDxfId="17" dataDxfId="15" headerRowBorderDxfId="16" tableBorderDxfId="14">
  <autoFilter ref="A5:F140" xr:uid="{5B6EB66C-83AE-4B42-B6AF-347438123DE3}"/>
  <tableColumns count="6">
    <tableColumn id="1" xr3:uid="{745619D0-CB6C-4DD2-8188-EF7603D34A4C}" name="FIPS Code" dataDxfId="13"/>
    <tableColumn id="2" xr3:uid="{0720C8E7-4139-48BB-9B2C-26326817DDB7}" name="Locality" dataDxfId="12"/>
    <tableColumn id="3" xr3:uid="{329A5869-B858-446C-8090-4F213B87E904}" name="April 1, 2020 Census" dataDxfId="11"/>
    <tableColumn id="4" xr3:uid="{958AF05F-245D-46E9-9C96-77C1E2970011}" name="July 1, 2025 Estimate" dataDxfId="10"/>
    <tableColumn id="5" xr3:uid="{B57C5F8F-692C-4094-B18F-5E407AB5AF55}" name="Numeric Change" dataDxfId="9">
      <calculatedColumnFormula>(D6-C6)</calculatedColumnFormula>
    </tableColumn>
    <tableColumn id="6" xr3:uid="{28056B56-D38E-412F-8C9A-309D55262C2D}" name="Percent Change" dataDxfId="8" dataCellStyle="Percent">
      <calculatedColumnFormula>E6/C6</calculatedColumnFormula>
    </tableColumn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10BA197-11C7-4164-92F9-46B343A724F9}" name="Table6" displayName="Table6" ref="B171:F172" totalsRowShown="0" headerRowDxfId="7" dataDxfId="6" tableBorderDxfId="5" headerRowCellStyle="Normal 2">
  <autoFilter ref="B171:F172" xr:uid="{E10BA197-11C7-4164-92F9-46B343A724F9}"/>
  <tableColumns count="5">
    <tableColumn id="1" xr3:uid="{BDAA660B-4FDD-44E4-856D-A46DC27A785C}" name="Geographic Area" dataDxfId="4" dataCellStyle="Normal 6"/>
    <tableColumn id="2" xr3:uid="{36FF5774-9B2F-45F1-A35C-DE258463C98D}" name="April 1, 2020 Census" dataDxfId="3" dataCellStyle="Normal 6"/>
    <tableColumn id="3" xr3:uid="{A347375E-6BA6-4EA8-ABFB-DB389A918084}" name="July 1, 2025 Estimate" dataDxfId="2" dataCellStyle="Normal 6"/>
    <tableColumn id="4" xr3:uid="{F8C91D53-4365-4594-A6EE-969AEE782920}" name="Numeric Change" dataDxfId="1" dataCellStyle="Normal 2">
      <calculatedColumnFormula>D172-C172</calculatedColumnFormula>
    </tableColumn>
    <tableColumn id="5" xr3:uid="{1E89A158-CAE8-4CC5-A866-80CABF497FD3}" name="Percent Change" dataDxfId="0" dataCellStyle="Percent 2">
      <calculatedColumnFormula>E172/C172</calculatedColumnFormula>
    </tableColumn>
  </tableColumns>
  <tableStyleInfo name="TableStyleLight1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97D9E-15E3-40B2-91B6-6F67910D3D37}">
  <dimension ref="A1:G198"/>
  <sheetViews>
    <sheetView tabSelected="1" zoomScaleNormal="100" workbookViewId="0">
      <pane ySplit="6" topLeftCell="A7" activePane="bottomLeft" state="frozenSplit"/>
      <selection pane="bottomLeft" activeCell="A6" sqref="A6"/>
    </sheetView>
  </sheetViews>
  <sheetFormatPr defaultColWidth="14.85546875" defaultRowHeight="15" x14ac:dyDescent="0.25"/>
  <cols>
    <col min="1" max="1" width="12.7109375" style="5" customWidth="1"/>
    <col min="2" max="2" width="41" style="5" bestFit="1" customWidth="1"/>
    <col min="3" max="3" width="20.5703125" style="5" customWidth="1"/>
    <col min="4" max="4" width="21.140625" style="5" customWidth="1"/>
    <col min="5" max="6" width="20.28515625" style="5" customWidth="1"/>
    <col min="7" max="16384" width="14.85546875" style="5"/>
  </cols>
  <sheetData>
    <row r="1" spans="1:7" ht="18.75" x14ac:dyDescent="0.25">
      <c r="A1" s="54" t="s">
        <v>164</v>
      </c>
      <c r="B1" s="54"/>
      <c r="C1" s="54"/>
      <c r="D1" s="54"/>
      <c r="E1" s="54"/>
      <c r="F1" s="54"/>
    </row>
    <row r="2" spans="1:7" ht="30" customHeight="1" x14ac:dyDescent="0.25">
      <c r="A2" s="55" t="s">
        <v>189</v>
      </c>
      <c r="B2" s="55"/>
      <c r="C2" s="55"/>
      <c r="D2" s="55"/>
      <c r="E2" s="55"/>
      <c r="F2" s="55"/>
    </row>
    <row r="3" spans="1:7" x14ac:dyDescent="0.25">
      <c r="A3" s="6"/>
      <c r="B3" s="6"/>
      <c r="C3" s="6"/>
      <c r="D3" s="6"/>
      <c r="E3" s="6"/>
      <c r="F3" s="6"/>
    </row>
    <row r="4" spans="1:7" x14ac:dyDescent="0.25">
      <c r="A4" s="7"/>
      <c r="B4" s="7"/>
      <c r="C4" s="7"/>
      <c r="D4" s="7"/>
      <c r="E4" s="53" t="s">
        <v>4</v>
      </c>
      <c r="F4" s="53"/>
    </row>
    <row r="5" spans="1:7" s="8" customFormat="1" x14ac:dyDescent="0.25">
      <c r="A5" s="40" t="s">
        <v>163</v>
      </c>
      <c r="B5" s="41" t="s">
        <v>12</v>
      </c>
      <c r="C5" s="41" t="s">
        <v>2</v>
      </c>
      <c r="D5" s="41" t="s">
        <v>162</v>
      </c>
      <c r="E5" s="42" t="s">
        <v>1</v>
      </c>
      <c r="F5" s="43" t="s">
        <v>0</v>
      </c>
    </row>
    <row r="6" spans="1:7" s="10" customFormat="1" x14ac:dyDescent="0.25">
      <c r="A6" s="44">
        <v>51000</v>
      </c>
      <c r="B6" s="51" t="s">
        <v>161</v>
      </c>
      <c r="C6" s="9">
        <f>SUM(C8:C140)</f>
        <v>8631393</v>
      </c>
      <c r="D6" s="9">
        <f>SUM(D8:D140)</f>
        <v>8880106.9999999944</v>
      </c>
      <c r="E6" s="9">
        <f>(D6-C6)</f>
        <v>248713.99999999441</v>
      </c>
      <c r="F6" s="45">
        <f>E6/C6</f>
        <v>2.8815047582701241E-2</v>
      </c>
      <c r="G6" s="8"/>
    </row>
    <row r="7" spans="1:7" s="12" customFormat="1" x14ac:dyDescent="0.25">
      <c r="A7" s="44"/>
      <c r="B7" s="5"/>
      <c r="C7" s="11"/>
      <c r="D7" s="11"/>
      <c r="E7" s="11"/>
      <c r="F7" s="46"/>
      <c r="G7" s="5"/>
    </row>
    <row r="8" spans="1:7" x14ac:dyDescent="0.25">
      <c r="A8" s="44">
        <v>51001</v>
      </c>
      <c r="B8" s="5" t="s">
        <v>160</v>
      </c>
      <c r="C8" s="13">
        <v>33413</v>
      </c>
      <c r="D8" s="11">
        <v>33656.726816265829</v>
      </c>
      <c r="E8" s="13">
        <f t="shared" ref="E8:E39" si="0">(D8-C8)</f>
        <v>243.72681626582926</v>
      </c>
      <c r="F8" s="46">
        <f t="shared" ref="F8:F39" si="1">E8/C8</f>
        <v>7.2943709414248726E-3</v>
      </c>
    </row>
    <row r="9" spans="1:7" x14ac:dyDescent="0.25">
      <c r="A9" s="44">
        <v>51003</v>
      </c>
      <c r="B9" s="5" t="s">
        <v>159</v>
      </c>
      <c r="C9" s="13">
        <v>112395</v>
      </c>
      <c r="D9" s="11">
        <v>119479.3335381769</v>
      </c>
      <c r="E9" s="13">
        <f t="shared" si="0"/>
        <v>7084.3335381768993</v>
      </c>
      <c r="F9" s="46">
        <f t="shared" si="1"/>
        <v>6.3030682309505759E-2</v>
      </c>
    </row>
    <row r="10" spans="1:7" x14ac:dyDescent="0.25">
      <c r="A10" s="44">
        <v>51005</v>
      </c>
      <c r="B10" s="5" t="s">
        <v>158</v>
      </c>
      <c r="C10" s="13">
        <v>15223</v>
      </c>
      <c r="D10" s="11">
        <v>15087.10804285837</v>
      </c>
      <c r="E10" s="13">
        <f t="shared" si="0"/>
        <v>-135.89195714162997</v>
      </c>
      <c r="F10" s="46">
        <f t="shared" si="1"/>
        <v>-8.9267527518642822E-3</v>
      </c>
    </row>
    <row r="11" spans="1:7" x14ac:dyDescent="0.25">
      <c r="A11" s="44">
        <v>51007</v>
      </c>
      <c r="B11" s="5" t="s">
        <v>157</v>
      </c>
      <c r="C11" s="13">
        <v>13265</v>
      </c>
      <c r="D11" s="11">
        <v>13494.25063706559</v>
      </c>
      <c r="E11" s="13">
        <f t="shared" si="0"/>
        <v>229.25063706559013</v>
      </c>
      <c r="F11" s="46">
        <f t="shared" si="1"/>
        <v>1.7282369925788927E-2</v>
      </c>
    </row>
    <row r="12" spans="1:7" x14ac:dyDescent="0.25">
      <c r="A12" s="44">
        <v>51009</v>
      </c>
      <c r="B12" s="5" t="s">
        <v>156</v>
      </c>
      <c r="C12" s="13">
        <v>31307</v>
      </c>
      <c r="D12" s="11">
        <v>31871.67362468916</v>
      </c>
      <c r="E12" s="13">
        <f t="shared" si="0"/>
        <v>564.67362468915962</v>
      </c>
      <c r="F12" s="46">
        <f t="shared" si="1"/>
        <v>1.8036657127452633E-2</v>
      </c>
    </row>
    <row r="13" spans="1:7" x14ac:dyDescent="0.25">
      <c r="A13" s="44">
        <v>51011</v>
      </c>
      <c r="B13" s="5" t="s">
        <v>155</v>
      </c>
      <c r="C13" s="13">
        <v>16119</v>
      </c>
      <c r="D13" s="11">
        <v>16972.40761418852</v>
      </c>
      <c r="E13" s="13">
        <f t="shared" si="0"/>
        <v>853.4076141885198</v>
      </c>
      <c r="F13" s="46">
        <f t="shared" si="1"/>
        <v>5.2944203374186975E-2</v>
      </c>
    </row>
    <row r="14" spans="1:7" x14ac:dyDescent="0.25">
      <c r="A14" s="44">
        <v>51013</v>
      </c>
      <c r="B14" s="5" t="s">
        <v>154</v>
      </c>
      <c r="C14" s="13">
        <v>238643</v>
      </c>
      <c r="D14" s="11">
        <v>247055.61067285659</v>
      </c>
      <c r="E14" s="13">
        <f t="shared" si="0"/>
        <v>8412.6106728565937</v>
      </c>
      <c r="F14" s="46">
        <f t="shared" si="1"/>
        <v>3.5251864386789449E-2</v>
      </c>
    </row>
    <row r="15" spans="1:7" x14ac:dyDescent="0.25">
      <c r="A15" s="44">
        <v>51015</v>
      </c>
      <c r="B15" s="5" t="s">
        <v>153</v>
      </c>
      <c r="C15" s="13">
        <v>77487</v>
      </c>
      <c r="D15" s="11">
        <v>78871.806805397486</v>
      </c>
      <c r="E15" s="13">
        <f t="shared" si="0"/>
        <v>1384.8068053974857</v>
      </c>
      <c r="F15" s="46">
        <f t="shared" si="1"/>
        <v>1.7871472703775933E-2</v>
      </c>
    </row>
    <row r="16" spans="1:7" x14ac:dyDescent="0.25">
      <c r="A16" s="44">
        <v>51017</v>
      </c>
      <c r="B16" s="5" t="s">
        <v>152</v>
      </c>
      <c r="C16" s="13">
        <v>4209</v>
      </c>
      <c r="D16" s="11">
        <v>4211.6091594464597</v>
      </c>
      <c r="E16" s="13">
        <f t="shared" si="0"/>
        <v>2.609159446459671</v>
      </c>
      <c r="F16" s="46">
        <f t="shared" si="1"/>
        <v>6.1990008231401069E-4</v>
      </c>
    </row>
    <row r="17" spans="1:6" x14ac:dyDescent="0.25">
      <c r="A17" s="44">
        <v>51019</v>
      </c>
      <c r="B17" s="5" t="s">
        <v>151</v>
      </c>
      <c r="C17" s="13">
        <v>79462</v>
      </c>
      <c r="D17" s="11">
        <v>81648.205333272155</v>
      </c>
      <c r="E17" s="13">
        <f t="shared" si="0"/>
        <v>2186.2053332721553</v>
      </c>
      <c r="F17" s="46">
        <f t="shared" si="1"/>
        <v>2.7512588825755142E-2</v>
      </c>
    </row>
    <row r="18" spans="1:6" x14ac:dyDescent="0.25">
      <c r="A18" s="44">
        <v>51021</v>
      </c>
      <c r="B18" s="5" t="s">
        <v>150</v>
      </c>
      <c r="C18" s="13">
        <v>6270</v>
      </c>
      <c r="D18" s="11">
        <v>6248.8542917136501</v>
      </c>
      <c r="E18" s="13">
        <f t="shared" si="0"/>
        <v>-21.145708286349873</v>
      </c>
      <c r="F18" s="46">
        <f t="shared" si="1"/>
        <v>-3.3725212577910483E-3</v>
      </c>
    </row>
    <row r="19" spans="1:6" x14ac:dyDescent="0.25">
      <c r="A19" s="44">
        <v>51023</v>
      </c>
      <c r="B19" s="5" t="s">
        <v>149</v>
      </c>
      <c r="C19" s="13">
        <v>33596</v>
      </c>
      <c r="D19" s="11">
        <v>33823.84981232784</v>
      </c>
      <c r="E19" s="13">
        <f t="shared" si="0"/>
        <v>227.84981232784048</v>
      </c>
      <c r="F19" s="46">
        <f t="shared" si="1"/>
        <v>6.7820518016383042E-3</v>
      </c>
    </row>
    <row r="20" spans="1:6" x14ac:dyDescent="0.25">
      <c r="A20" s="44">
        <v>51025</v>
      </c>
      <c r="B20" s="5" t="s">
        <v>148</v>
      </c>
      <c r="C20" s="13">
        <v>15849</v>
      </c>
      <c r="D20" s="11">
        <v>15813.45457623103</v>
      </c>
      <c r="E20" s="13">
        <f t="shared" si="0"/>
        <v>-35.545423768970068</v>
      </c>
      <c r="F20" s="46">
        <f t="shared" si="1"/>
        <v>-2.2427549857385368E-3</v>
      </c>
    </row>
    <row r="21" spans="1:6" x14ac:dyDescent="0.25">
      <c r="A21" s="44">
        <v>51027</v>
      </c>
      <c r="B21" s="5" t="s">
        <v>147</v>
      </c>
      <c r="C21" s="13">
        <v>20355</v>
      </c>
      <c r="D21" s="11">
        <v>19001.7860508126</v>
      </c>
      <c r="E21" s="13">
        <f t="shared" si="0"/>
        <v>-1353.2139491874004</v>
      </c>
      <c r="F21" s="46">
        <f t="shared" si="1"/>
        <v>-6.6480665644185727E-2</v>
      </c>
    </row>
    <row r="22" spans="1:6" x14ac:dyDescent="0.25">
      <c r="A22" s="44">
        <v>51029</v>
      </c>
      <c r="B22" s="5" t="s">
        <v>146</v>
      </c>
      <c r="C22" s="13">
        <v>16824</v>
      </c>
      <c r="D22" s="11">
        <v>16759.662595855742</v>
      </c>
      <c r="E22" s="13">
        <f t="shared" si="0"/>
        <v>-64.337404144258471</v>
      </c>
      <c r="F22" s="46">
        <f t="shared" si="1"/>
        <v>-3.8241443262160288E-3</v>
      </c>
    </row>
    <row r="23" spans="1:6" x14ac:dyDescent="0.25">
      <c r="A23" s="44">
        <v>51031</v>
      </c>
      <c r="B23" s="5" t="s">
        <v>145</v>
      </c>
      <c r="C23" s="13">
        <v>55696</v>
      </c>
      <c r="D23" s="11">
        <v>56905.891929006779</v>
      </c>
      <c r="E23" s="13">
        <f t="shared" si="0"/>
        <v>1209.8919290067788</v>
      </c>
      <c r="F23" s="46">
        <f t="shared" si="1"/>
        <v>2.1723138627671265E-2</v>
      </c>
    </row>
    <row r="24" spans="1:6" x14ac:dyDescent="0.25">
      <c r="A24" s="44">
        <v>51033</v>
      </c>
      <c r="B24" s="5" t="s">
        <v>144</v>
      </c>
      <c r="C24" s="13">
        <v>30887</v>
      </c>
      <c r="D24" s="11">
        <v>34509.275871099417</v>
      </c>
      <c r="E24" s="13">
        <f t="shared" si="0"/>
        <v>3622.2758710994167</v>
      </c>
      <c r="F24" s="46">
        <f t="shared" si="1"/>
        <v>0.11727509538315203</v>
      </c>
    </row>
    <row r="25" spans="1:6" x14ac:dyDescent="0.25">
      <c r="A25" s="44">
        <v>51035</v>
      </c>
      <c r="B25" s="5" t="s">
        <v>143</v>
      </c>
      <c r="C25" s="13">
        <v>29155</v>
      </c>
      <c r="D25" s="11">
        <v>28636.093201513271</v>
      </c>
      <c r="E25" s="13">
        <f t="shared" si="0"/>
        <v>-518.9067984867288</v>
      </c>
      <c r="F25" s="46">
        <f t="shared" si="1"/>
        <v>-1.7798209517637758E-2</v>
      </c>
    </row>
    <row r="26" spans="1:6" x14ac:dyDescent="0.25">
      <c r="A26" s="44">
        <v>51036</v>
      </c>
      <c r="B26" s="5" t="s">
        <v>142</v>
      </c>
      <c r="C26" s="13">
        <v>6773</v>
      </c>
      <c r="D26" s="11">
        <v>6785.5027566825102</v>
      </c>
      <c r="E26" s="13">
        <f t="shared" si="0"/>
        <v>12.502756682510153</v>
      </c>
      <c r="F26" s="46">
        <f t="shared" si="1"/>
        <v>1.8459702764668762E-3</v>
      </c>
    </row>
    <row r="27" spans="1:6" x14ac:dyDescent="0.25">
      <c r="A27" s="44">
        <v>51037</v>
      </c>
      <c r="B27" s="5" t="s">
        <v>141</v>
      </c>
      <c r="C27" s="13">
        <v>11529</v>
      </c>
      <c r="D27" s="11">
        <v>11530.978275425199</v>
      </c>
      <c r="E27" s="13">
        <f t="shared" si="0"/>
        <v>1.9782754251991719</v>
      </c>
      <c r="F27" s="46">
        <f t="shared" si="1"/>
        <v>1.7159124166876328E-4</v>
      </c>
    </row>
    <row r="28" spans="1:6" x14ac:dyDescent="0.25">
      <c r="A28" s="44">
        <v>51041</v>
      </c>
      <c r="B28" s="5" t="s">
        <v>140</v>
      </c>
      <c r="C28" s="13">
        <v>364548</v>
      </c>
      <c r="D28" s="11">
        <v>401301.3344981441</v>
      </c>
      <c r="E28" s="13">
        <f t="shared" si="0"/>
        <v>36753.334498144104</v>
      </c>
      <c r="F28" s="46">
        <f t="shared" si="1"/>
        <v>0.10081891684536495</v>
      </c>
    </row>
    <row r="29" spans="1:6" x14ac:dyDescent="0.25">
      <c r="A29" s="44">
        <v>51043</v>
      </c>
      <c r="B29" s="5" t="s">
        <v>139</v>
      </c>
      <c r="C29" s="13">
        <v>14783</v>
      </c>
      <c r="D29" s="11">
        <v>15542.81175409322</v>
      </c>
      <c r="E29" s="13">
        <f t="shared" si="0"/>
        <v>759.81175409321986</v>
      </c>
      <c r="F29" s="46">
        <f t="shared" si="1"/>
        <v>5.1397669897397004E-2</v>
      </c>
    </row>
    <row r="30" spans="1:6" x14ac:dyDescent="0.25">
      <c r="A30" s="44">
        <v>51045</v>
      </c>
      <c r="B30" s="5" t="s">
        <v>138</v>
      </c>
      <c r="C30" s="13">
        <v>4892</v>
      </c>
      <c r="D30" s="11">
        <v>4729.9348345557846</v>
      </c>
      <c r="E30" s="13">
        <f t="shared" si="0"/>
        <v>-162.06516544421538</v>
      </c>
      <c r="F30" s="46">
        <f t="shared" si="1"/>
        <v>-3.3128611088351467E-2</v>
      </c>
    </row>
    <row r="31" spans="1:6" x14ac:dyDescent="0.25">
      <c r="A31" s="44">
        <v>51047</v>
      </c>
      <c r="B31" s="5" t="s">
        <v>137</v>
      </c>
      <c r="C31" s="13">
        <v>52552</v>
      </c>
      <c r="D31" s="11">
        <v>56830.597763227321</v>
      </c>
      <c r="E31" s="13">
        <f t="shared" si="0"/>
        <v>4278.5977632273207</v>
      </c>
      <c r="F31" s="46">
        <f t="shared" si="1"/>
        <v>8.1416459187610757E-2</v>
      </c>
    </row>
    <row r="32" spans="1:6" x14ac:dyDescent="0.25">
      <c r="A32" s="44">
        <v>51049</v>
      </c>
      <c r="B32" s="5" t="s">
        <v>136</v>
      </c>
      <c r="C32" s="13">
        <v>9675</v>
      </c>
      <c r="D32" s="11">
        <v>10079.85895683018</v>
      </c>
      <c r="E32" s="13">
        <f t="shared" si="0"/>
        <v>404.85895683017952</v>
      </c>
      <c r="F32" s="46">
        <f t="shared" si="1"/>
        <v>4.1845887010871267E-2</v>
      </c>
    </row>
    <row r="33" spans="1:6" x14ac:dyDescent="0.25">
      <c r="A33" s="44">
        <v>51051</v>
      </c>
      <c r="B33" s="5" t="s">
        <v>135</v>
      </c>
      <c r="C33" s="13">
        <v>14124</v>
      </c>
      <c r="D33" s="11">
        <v>13356.916336387811</v>
      </c>
      <c r="E33" s="13">
        <f t="shared" si="0"/>
        <v>-767.08366361218941</v>
      </c>
      <c r="F33" s="46">
        <f t="shared" si="1"/>
        <v>-5.4310653045326354E-2</v>
      </c>
    </row>
    <row r="34" spans="1:6" x14ac:dyDescent="0.25">
      <c r="A34" s="44">
        <v>51053</v>
      </c>
      <c r="B34" s="5" t="s">
        <v>134</v>
      </c>
      <c r="C34" s="13">
        <v>27947</v>
      </c>
      <c r="D34" s="11">
        <v>28787.17049777797</v>
      </c>
      <c r="E34" s="13">
        <f t="shared" si="0"/>
        <v>840.17049777797001</v>
      </c>
      <c r="F34" s="46">
        <f t="shared" si="1"/>
        <v>3.0062994159586718E-2</v>
      </c>
    </row>
    <row r="35" spans="1:6" x14ac:dyDescent="0.25">
      <c r="A35" s="44">
        <v>51057</v>
      </c>
      <c r="B35" s="5" t="s">
        <v>133</v>
      </c>
      <c r="C35" s="13">
        <v>10599</v>
      </c>
      <c r="D35" s="11">
        <v>10494.01143966625</v>
      </c>
      <c r="E35" s="13">
        <f t="shared" si="0"/>
        <v>-104.98856033374977</v>
      </c>
      <c r="F35" s="46">
        <f t="shared" si="1"/>
        <v>-9.9055156461694289E-3</v>
      </c>
    </row>
    <row r="36" spans="1:6" x14ac:dyDescent="0.25">
      <c r="A36" s="44">
        <v>51059</v>
      </c>
      <c r="B36" s="5" t="s">
        <v>132</v>
      </c>
      <c r="C36" s="13">
        <v>1150309</v>
      </c>
      <c r="D36" s="11">
        <v>1147514.188854123</v>
      </c>
      <c r="E36" s="13">
        <f t="shared" si="0"/>
        <v>-2794.8111458769999</v>
      </c>
      <c r="F36" s="46">
        <f t="shared" si="1"/>
        <v>-2.4296177339106274E-3</v>
      </c>
    </row>
    <row r="37" spans="1:6" x14ac:dyDescent="0.25">
      <c r="A37" s="44">
        <v>51061</v>
      </c>
      <c r="B37" s="5" t="s">
        <v>131</v>
      </c>
      <c r="C37" s="13">
        <v>72972</v>
      </c>
      <c r="D37" s="11">
        <v>75663.597955284669</v>
      </c>
      <c r="E37" s="13">
        <f t="shared" si="0"/>
        <v>2691.5979552846693</v>
      </c>
      <c r="F37" s="46">
        <f t="shared" si="1"/>
        <v>3.6885352673418151E-2</v>
      </c>
    </row>
    <row r="38" spans="1:6" x14ac:dyDescent="0.25">
      <c r="A38" s="44">
        <v>51063</v>
      </c>
      <c r="B38" s="5" t="s">
        <v>130</v>
      </c>
      <c r="C38" s="13">
        <v>15476</v>
      </c>
      <c r="D38" s="11">
        <v>15458.73995078748</v>
      </c>
      <c r="E38" s="13">
        <f t="shared" si="0"/>
        <v>-17.260049212520244</v>
      </c>
      <c r="F38" s="46">
        <f t="shared" si="1"/>
        <v>-1.1152784448513985E-3</v>
      </c>
    </row>
    <row r="39" spans="1:6" x14ac:dyDescent="0.25">
      <c r="A39" s="44">
        <v>51065</v>
      </c>
      <c r="B39" s="5" t="s">
        <v>129</v>
      </c>
      <c r="C39" s="13">
        <v>27249</v>
      </c>
      <c r="D39" s="11">
        <v>28737.88627300545</v>
      </c>
      <c r="E39" s="13">
        <f t="shared" si="0"/>
        <v>1488.8862730054498</v>
      </c>
      <c r="F39" s="46">
        <f t="shared" si="1"/>
        <v>5.4640033506016726E-2</v>
      </c>
    </row>
    <row r="40" spans="1:6" x14ac:dyDescent="0.25">
      <c r="A40" s="44">
        <v>51067</v>
      </c>
      <c r="B40" s="5" t="s">
        <v>128</v>
      </c>
      <c r="C40" s="13">
        <v>54477</v>
      </c>
      <c r="D40" s="11">
        <v>54048.383794382251</v>
      </c>
      <c r="E40" s="13">
        <f t="shared" ref="E40:E71" si="2">(D40-C40)</f>
        <v>-428.61620561774907</v>
      </c>
      <c r="F40" s="46">
        <f t="shared" ref="F40:F71" si="3">E40/C40</f>
        <v>-7.8678379062310528E-3</v>
      </c>
    </row>
    <row r="41" spans="1:6" x14ac:dyDescent="0.25">
      <c r="A41" s="44">
        <v>51069</v>
      </c>
      <c r="B41" s="5" t="s">
        <v>127</v>
      </c>
      <c r="C41" s="13">
        <v>91419</v>
      </c>
      <c r="D41" s="11">
        <v>100830.4163915448</v>
      </c>
      <c r="E41" s="13">
        <f t="shared" si="2"/>
        <v>9411.4163915448007</v>
      </c>
      <c r="F41" s="46">
        <f t="shared" si="3"/>
        <v>0.10294814416636368</v>
      </c>
    </row>
    <row r="42" spans="1:6" x14ac:dyDescent="0.25">
      <c r="A42" s="44">
        <v>51071</v>
      </c>
      <c r="B42" s="5" t="s">
        <v>126</v>
      </c>
      <c r="C42" s="13">
        <v>16787</v>
      </c>
      <c r="D42" s="11">
        <v>16639.931967286251</v>
      </c>
      <c r="E42" s="13">
        <f t="shared" si="2"/>
        <v>-147.06803271374883</v>
      </c>
      <c r="F42" s="46">
        <f t="shared" si="3"/>
        <v>-8.7608287790402594E-3</v>
      </c>
    </row>
    <row r="43" spans="1:6" x14ac:dyDescent="0.25">
      <c r="A43" s="44">
        <v>51073</v>
      </c>
      <c r="B43" s="5" t="s">
        <v>125</v>
      </c>
      <c r="C43" s="13">
        <v>38711</v>
      </c>
      <c r="D43" s="11">
        <v>38932.968231789288</v>
      </c>
      <c r="E43" s="13">
        <f t="shared" si="2"/>
        <v>221.96823178928753</v>
      </c>
      <c r="F43" s="46">
        <f t="shared" si="3"/>
        <v>5.7339834101234151E-3</v>
      </c>
    </row>
    <row r="44" spans="1:6" x14ac:dyDescent="0.25">
      <c r="A44" s="44">
        <v>51075</v>
      </c>
      <c r="B44" s="5" t="s">
        <v>124</v>
      </c>
      <c r="C44" s="13">
        <v>24727</v>
      </c>
      <c r="D44" s="11">
        <v>28431.71234521177</v>
      </c>
      <c r="E44" s="13">
        <f t="shared" si="2"/>
        <v>3704.7123452117703</v>
      </c>
      <c r="F44" s="46">
        <f t="shared" si="3"/>
        <v>0.14982457820244147</v>
      </c>
    </row>
    <row r="45" spans="1:6" x14ac:dyDescent="0.25">
      <c r="A45" s="44">
        <v>51077</v>
      </c>
      <c r="B45" s="5" t="s">
        <v>123</v>
      </c>
      <c r="C45" s="13">
        <v>15333</v>
      </c>
      <c r="D45" s="11">
        <v>15105.892140716411</v>
      </c>
      <c r="E45" s="13">
        <f t="shared" si="2"/>
        <v>-227.10785928358928</v>
      </c>
      <c r="F45" s="46">
        <f t="shared" si="3"/>
        <v>-1.4811704120758447E-2</v>
      </c>
    </row>
    <row r="46" spans="1:6" x14ac:dyDescent="0.25">
      <c r="A46" s="44">
        <v>51079</v>
      </c>
      <c r="B46" s="5" t="s">
        <v>122</v>
      </c>
      <c r="C46" s="13">
        <v>20552</v>
      </c>
      <c r="D46" s="11">
        <v>22102.880859523349</v>
      </c>
      <c r="E46" s="13">
        <f t="shared" si="2"/>
        <v>1550.8808595233495</v>
      </c>
      <c r="F46" s="46">
        <f t="shared" si="3"/>
        <v>7.5461310798138836E-2</v>
      </c>
    </row>
    <row r="47" spans="1:6" x14ac:dyDescent="0.25">
      <c r="A47" s="44">
        <v>51081</v>
      </c>
      <c r="B47" s="5" t="s">
        <v>121</v>
      </c>
      <c r="C47" s="13">
        <v>11391</v>
      </c>
      <c r="D47" s="11">
        <v>11233.470774309781</v>
      </c>
      <c r="E47" s="13">
        <f t="shared" si="2"/>
        <v>-157.52922569021939</v>
      </c>
      <c r="F47" s="46">
        <f t="shared" si="3"/>
        <v>-1.3829270976228549E-2</v>
      </c>
    </row>
    <row r="48" spans="1:6" x14ac:dyDescent="0.25">
      <c r="A48" s="44">
        <v>51083</v>
      </c>
      <c r="B48" s="5" t="s">
        <v>120</v>
      </c>
      <c r="C48" s="13">
        <v>34022</v>
      </c>
      <c r="D48" s="11">
        <v>33368.298283444783</v>
      </c>
      <c r="E48" s="13">
        <f t="shared" si="2"/>
        <v>-653.70171655521699</v>
      </c>
      <c r="F48" s="46">
        <f t="shared" si="3"/>
        <v>-1.921408842969893E-2</v>
      </c>
    </row>
    <row r="49" spans="1:6" x14ac:dyDescent="0.25">
      <c r="A49" s="44">
        <v>51085</v>
      </c>
      <c r="B49" s="5" t="s">
        <v>119</v>
      </c>
      <c r="C49" s="13">
        <v>109979</v>
      </c>
      <c r="D49" s="11">
        <v>116037.2317820524</v>
      </c>
      <c r="E49" s="13">
        <f t="shared" si="2"/>
        <v>6058.231782052404</v>
      </c>
      <c r="F49" s="46">
        <f t="shared" si="3"/>
        <v>5.5085350676514641E-2</v>
      </c>
    </row>
    <row r="50" spans="1:6" x14ac:dyDescent="0.25">
      <c r="A50" s="44">
        <v>51087</v>
      </c>
      <c r="B50" s="5" t="s">
        <v>118</v>
      </c>
      <c r="C50" s="13">
        <v>334389</v>
      </c>
      <c r="D50" s="11">
        <v>350282.36812721757</v>
      </c>
      <c r="E50" s="13">
        <f t="shared" si="2"/>
        <v>15893.368127217575</v>
      </c>
      <c r="F50" s="46">
        <f t="shared" si="3"/>
        <v>4.7529578207469669E-2</v>
      </c>
    </row>
    <row r="51" spans="1:6" x14ac:dyDescent="0.25">
      <c r="A51" s="44">
        <v>51089</v>
      </c>
      <c r="B51" s="5" t="s">
        <v>117</v>
      </c>
      <c r="C51" s="13">
        <v>50948</v>
      </c>
      <c r="D51" s="11">
        <v>47901.860254458639</v>
      </c>
      <c r="E51" s="13">
        <f t="shared" si="2"/>
        <v>-3046.1397455413608</v>
      </c>
      <c r="F51" s="46">
        <f t="shared" si="3"/>
        <v>-5.9789191833661E-2</v>
      </c>
    </row>
    <row r="52" spans="1:6" x14ac:dyDescent="0.25">
      <c r="A52" s="44">
        <v>51091</v>
      </c>
      <c r="B52" s="5" t="s">
        <v>116</v>
      </c>
      <c r="C52" s="13">
        <v>2232</v>
      </c>
      <c r="D52" s="11">
        <v>2300.3051920083149</v>
      </c>
      <c r="E52" s="13">
        <f t="shared" si="2"/>
        <v>68.305192008314862</v>
      </c>
      <c r="F52" s="46">
        <f t="shared" si="3"/>
        <v>3.0602684591538917E-2</v>
      </c>
    </row>
    <row r="53" spans="1:6" x14ac:dyDescent="0.25">
      <c r="A53" s="44">
        <v>51093</v>
      </c>
      <c r="B53" s="5" t="s">
        <v>115</v>
      </c>
      <c r="C53" s="13">
        <v>38606</v>
      </c>
      <c r="D53" s="11">
        <v>41533.721802938337</v>
      </c>
      <c r="E53" s="13">
        <f t="shared" si="2"/>
        <v>2927.7218029383366</v>
      </c>
      <c r="F53" s="46">
        <f t="shared" si="3"/>
        <v>7.5835927134081146E-2</v>
      </c>
    </row>
    <row r="54" spans="1:6" x14ac:dyDescent="0.25">
      <c r="A54" s="44">
        <v>51095</v>
      </c>
      <c r="B54" s="5" t="s">
        <v>114</v>
      </c>
      <c r="C54" s="13">
        <v>78254</v>
      </c>
      <c r="D54" s="11">
        <v>80777.131752721049</v>
      </c>
      <c r="E54" s="13">
        <f t="shared" si="2"/>
        <v>2523.1317527210485</v>
      </c>
      <c r="F54" s="46">
        <f t="shared" si="3"/>
        <v>3.2242847045787421E-2</v>
      </c>
    </row>
    <row r="55" spans="1:6" x14ac:dyDescent="0.25">
      <c r="A55" s="44">
        <v>51097</v>
      </c>
      <c r="B55" s="5" t="s">
        <v>113</v>
      </c>
      <c r="C55" s="13">
        <v>6608</v>
      </c>
      <c r="D55" s="11">
        <v>6789.4155864659324</v>
      </c>
      <c r="E55" s="13">
        <f t="shared" si="2"/>
        <v>181.41558646593239</v>
      </c>
      <c r="F55" s="46">
        <f t="shared" si="3"/>
        <v>2.745393257656362E-2</v>
      </c>
    </row>
    <row r="56" spans="1:6" x14ac:dyDescent="0.25">
      <c r="A56" s="44">
        <v>51099</v>
      </c>
      <c r="B56" s="5" t="s">
        <v>112</v>
      </c>
      <c r="C56" s="13">
        <v>26723</v>
      </c>
      <c r="D56" s="11">
        <v>28588.890739344679</v>
      </c>
      <c r="E56" s="13">
        <f t="shared" si="2"/>
        <v>1865.8907393446789</v>
      </c>
      <c r="F56" s="46">
        <f t="shared" si="3"/>
        <v>6.9823400791253931E-2</v>
      </c>
    </row>
    <row r="57" spans="1:6" x14ac:dyDescent="0.25">
      <c r="A57" s="44">
        <v>51101</v>
      </c>
      <c r="B57" s="5" t="s">
        <v>111</v>
      </c>
      <c r="C57" s="13">
        <v>17810</v>
      </c>
      <c r="D57" s="11">
        <v>19215.539244405369</v>
      </c>
      <c r="E57" s="13">
        <f t="shared" si="2"/>
        <v>1405.5392444053687</v>
      </c>
      <c r="F57" s="46">
        <f t="shared" si="3"/>
        <v>7.8918542639268313E-2</v>
      </c>
    </row>
    <row r="58" spans="1:6" x14ac:dyDescent="0.25">
      <c r="A58" s="44">
        <v>51103</v>
      </c>
      <c r="B58" s="5" t="s">
        <v>110</v>
      </c>
      <c r="C58" s="13">
        <v>10919</v>
      </c>
      <c r="D58" s="11">
        <v>11211.591989753069</v>
      </c>
      <c r="E58" s="13">
        <f t="shared" si="2"/>
        <v>292.59198975306936</v>
      </c>
      <c r="F58" s="46">
        <f t="shared" si="3"/>
        <v>2.6796592156156183E-2</v>
      </c>
    </row>
    <row r="59" spans="1:6" x14ac:dyDescent="0.25">
      <c r="A59" s="44">
        <v>51105</v>
      </c>
      <c r="B59" s="5" t="s">
        <v>109</v>
      </c>
      <c r="C59" s="13">
        <v>22173</v>
      </c>
      <c r="D59" s="11">
        <v>21654.913664878</v>
      </c>
      <c r="E59" s="13">
        <f t="shared" si="2"/>
        <v>-518.08633512199958</v>
      </c>
      <c r="F59" s="46">
        <f t="shared" si="3"/>
        <v>-2.3365639973030244E-2</v>
      </c>
    </row>
    <row r="60" spans="1:6" x14ac:dyDescent="0.25">
      <c r="A60" s="44">
        <v>51107</v>
      </c>
      <c r="B60" s="5" t="s">
        <v>108</v>
      </c>
      <c r="C60" s="13">
        <v>420959</v>
      </c>
      <c r="D60" s="11">
        <v>446678.91231480392</v>
      </c>
      <c r="E60" s="13">
        <f t="shared" si="2"/>
        <v>25719.912314803922</v>
      </c>
      <c r="F60" s="46">
        <f t="shared" si="3"/>
        <v>6.1098378499578158E-2</v>
      </c>
    </row>
    <row r="61" spans="1:6" x14ac:dyDescent="0.25">
      <c r="A61" s="44">
        <v>51109</v>
      </c>
      <c r="B61" s="5" t="s">
        <v>107</v>
      </c>
      <c r="C61" s="13">
        <v>37596</v>
      </c>
      <c r="D61" s="11">
        <v>42418.382540064951</v>
      </c>
      <c r="E61" s="13">
        <f t="shared" si="2"/>
        <v>4822.3825400649512</v>
      </c>
      <c r="F61" s="46">
        <f t="shared" si="3"/>
        <v>0.12826850037410764</v>
      </c>
    </row>
    <row r="62" spans="1:6" x14ac:dyDescent="0.25">
      <c r="A62" s="44">
        <v>51111</v>
      </c>
      <c r="B62" s="5" t="s">
        <v>106</v>
      </c>
      <c r="C62" s="13">
        <v>11936</v>
      </c>
      <c r="D62" s="11">
        <v>12070.25423366476</v>
      </c>
      <c r="E62" s="13">
        <f t="shared" si="2"/>
        <v>134.25423366476025</v>
      </c>
      <c r="F62" s="46">
        <f t="shared" si="3"/>
        <v>1.1247841292288894E-2</v>
      </c>
    </row>
    <row r="63" spans="1:6" x14ac:dyDescent="0.25">
      <c r="A63" s="44">
        <v>51113</v>
      </c>
      <c r="B63" s="5" t="s">
        <v>105</v>
      </c>
      <c r="C63" s="13">
        <v>13837</v>
      </c>
      <c r="D63" s="11">
        <v>14012.215332267369</v>
      </c>
      <c r="E63" s="13">
        <f t="shared" si="2"/>
        <v>175.21533226736938</v>
      </c>
      <c r="F63" s="46">
        <f t="shared" si="3"/>
        <v>1.2662812189590906E-2</v>
      </c>
    </row>
    <row r="64" spans="1:6" x14ac:dyDescent="0.25">
      <c r="A64" s="44">
        <v>51115</v>
      </c>
      <c r="B64" s="5" t="s">
        <v>104</v>
      </c>
      <c r="C64" s="13">
        <v>8533</v>
      </c>
      <c r="D64" s="11">
        <v>8322.2986034077494</v>
      </c>
      <c r="E64" s="13">
        <f t="shared" si="2"/>
        <v>-210.7013965922506</v>
      </c>
      <c r="F64" s="46">
        <f t="shared" si="3"/>
        <v>-2.4692534465281919E-2</v>
      </c>
    </row>
    <row r="65" spans="1:6" x14ac:dyDescent="0.25">
      <c r="A65" s="44">
        <v>51117</v>
      </c>
      <c r="B65" s="5" t="s">
        <v>103</v>
      </c>
      <c r="C65" s="13">
        <v>30319</v>
      </c>
      <c r="D65" s="11">
        <v>30376.158994367579</v>
      </c>
      <c r="E65" s="13">
        <f t="shared" si="2"/>
        <v>57.158994367578998</v>
      </c>
      <c r="F65" s="46">
        <f t="shared" si="3"/>
        <v>1.88525328564857E-3</v>
      </c>
    </row>
    <row r="66" spans="1:6" x14ac:dyDescent="0.25">
      <c r="A66" s="44">
        <v>51119</v>
      </c>
      <c r="B66" s="5" t="s">
        <v>102</v>
      </c>
      <c r="C66" s="13">
        <v>10625</v>
      </c>
      <c r="D66" s="11">
        <v>10977.61877390494</v>
      </c>
      <c r="E66" s="13">
        <f t="shared" si="2"/>
        <v>352.6187739049401</v>
      </c>
      <c r="F66" s="46">
        <f t="shared" si="3"/>
        <v>3.3187649308700246E-2</v>
      </c>
    </row>
    <row r="67" spans="1:6" x14ac:dyDescent="0.25">
      <c r="A67" s="44">
        <v>51121</v>
      </c>
      <c r="B67" s="5" t="s">
        <v>101</v>
      </c>
      <c r="C67" s="13">
        <v>99721</v>
      </c>
      <c r="D67" s="11">
        <v>101268.0510052828</v>
      </c>
      <c r="E67" s="13">
        <f t="shared" si="2"/>
        <v>1547.0510052828031</v>
      </c>
      <c r="F67" s="46">
        <f t="shared" si="3"/>
        <v>1.5513793536795691E-2</v>
      </c>
    </row>
    <row r="68" spans="1:6" x14ac:dyDescent="0.25">
      <c r="A68" s="44">
        <v>51125</v>
      </c>
      <c r="B68" s="5" t="s">
        <v>100</v>
      </c>
      <c r="C68" s="13">
        <v>14775</v>
      </c>
      <c r="D68" s="11">
        <v>14677.28338686228</v>
      </c>
      <c r="E68" s="13">
        <f t="shared" si="2"/>
        <v>-97.716613137719833</v>
      </c>
      <c r="F68" s="46">
        <f t="shared" si="3"/>
        <v>-6.6136455592365369E-3</v>
      </c>
    </row>
    <row r="69" spans="1:6" x14ac:dyDescent="0.25">
      <c r="A69" s="44">
        <v>51127</v>
      </c>
      <c r="B69" s="5" t="s">
        <v>99</v>
      </c>
      <c r="C69" s="13">
        <v>22945</v>
      </c>
      <c r="D69" s="11">
        <v>27871.960023110711</v>
      </c>
      <c r="E69" s="13">
        <f t="shared" si="2"/>
        <v>4926.9600231107106</v>
      </c>
      <c r="F69" s="46">
        <f t="shared" si="3"/>
        <v>0.2147291358949972</v>
      </c>
    </row>
    <row r="70" spans="1:6" x14ac:dyDescent="0.25">
      <c r="A70" s="44">
        <v>51131</v>
      </c>
      <c r="B70" s="5" t="s">
        <v>98</v>
      </c>
      <c r="C70" s="13">
        <v>12282</v>
      </c>
      <c r="D70" s="11">
        <v>12312.790849397839</v>
      </c>
      <c r="E70" s="13">
        <f t="shared" si="2"/>
        <v>30.790849397839338</v>
      </c>
      <c r="F70" s="46">
        <f t="shared" si="3"/>
        <v>2.5069898548965427E-3</v>
      </c>
    </row>
    <row r="71" spans="1:6" x14ac:dyDescent="0.25">
      <c r="A71" s="44">
        <v>51133</v>
      </c>
      <c r="B71" s="5" t="s">
        <v>97</v>
      </c>
      <c r="C71" s="13">
        <v>11839</v>
      </c>
      <c r="D71" s="11">
        <v>11887.30528516957</v>
      </c>
      <c r="E71" s="13">
        <f t="shared" si="2"/>
        <v>48.305285169570197</v>
      </c>
      <c r="F71" s="46">
        <f t="shared" si="3"/>
        <v>4.0801828844978629E-3</v>
      </c>
    </row>
    <row r="72" spans="1:6" x14ac:dyDescent="0.25">
      <c r="A72" s="44">
        <v>51135</v>
      </c>
      <c r="B72" s="5" t="s">
        <v>96</v>
      </c>
      <c r="C72" s="13">
        <v>15642</v>
      </c>
      <c r="D72" s="11">
        <v>15833.022341361109</v>
      </c>
      <c r="E72" s="13">
        <f t="shared" ref="E72:E103" si="4">(D72-C72)</f>
        <v>191.02234136110928</v>
      </c>
      <c r="F72" s="46">
        <f t="shared" ref="F72:F103" si="5">E72/C72</f>
        <v>1.2212143035488383E-2</v>
      </c>
    </row>
    <row r="73" spans="1:6" x14ac:dyDescent="0.25">
      <c r="A73" s="44">
        <v>51137</v>
      </c>
      <c r="B73" s="5" t="s">
        <v>95</v>
      </c>
      <c r="C73" s="13">
        <v>36254</v>
      </c>
      <c r="D73" s="11">
        <v>39382.360903513138</v>
      </c>
      <c r="E73" s="13">
        <f t="shared" si="4"/>
        <v>3128.3609035131376</v>
      </c>
      <c r="F73" s="46">
        <f t="shared" si="5"/>
        <v>8.6290089466352332E-2</v>
      </c>
    </row>
    <row r="74" spans="1:6" x14ac:dyDescent="0.25">
      <c r="A74" s="44">
        <v>51139</v>
      </c>
      <c r="B74" s="5" t="s">
        <v>94</v>
      </c>
      <c r="C74" s="13">
        <v>23709</v>
      </c>
      <c r="D74" s="11">
        <v>23985.72326153205</v>
      </c>
      <c r="E74" s="13">
        <f t="shared" si="4"/>
        <v>276.72326153204995</v>
      </c>
      <c r="F74" s="46">
        <f t="shared" si="5"/>
        <v>1.1671654710533972E-2</v>
      </c>
    </row>
    <row r="75" spans="1:6" x14ac:dyDescent="0.25">
      <c r="A75" s="44">
        <v>51141</v>
      </c>
      <c r="B75" s="5" t="s">
        <v>93</v>
      </c>
      <c r="C75" s="13">
        <v>17608</v>
      </c>
      <c r="D75" s="11">
        <v>16932.83032407529</v>
      </c>
      <c r="E75" s="13">
        <f t="shared" si="4"/>
        <v>-675.16967592470974</v>
      </c>
      <c r="F75" s="46">
        <f t="shared" si="5"/>
        <v>-3.8344484093861299E-2</v>
      </c>
    </row>
    <row r="76" spans="1:6" x14ac:dyDescent="0.25">
      <c r="A76" s="44">
        <v>51143</v>
      </c>
      <c r="B76" s="5" t="s">
        <v>92</v>
      </c>
      <c r="C76" s="13">
        <v>60501</v>
      </c>
      <c r="D76" s="11">
        <v>58825.376040253628</v>
      </c>
      <c r="E76" s="13">
        <f t="shared" si="4"/>
        <v>-1675.6239597463718</v>
      </c>
      <c r="F76" s="46">
        <f t="shared" si="5"/>
        <v>-2.7695806015543081E-2</v>
      </c>
    </row>
    <row r="77" spans="1:6" x14ac:dyDescent="0.25">
      <c r="A77" s="44">
        <v>51145</v>
      </c>
      <c r="B77" s="5" t="s">
        <v>91</v>
      </c>
      <c r="C77" s="13">
        <v>30333</v>
      </c>
      <c r="D77" s="11">
        <v>31946.169966018861</v>
      </c>
      <c r="E77" s="13">
        <f t="shared" si="4"/>
        <v>1613.1699660188606</v>
      </c>
      <c r="F77" s="46">
        <f t="shared" si="5"/>
        <v>5.318201186888407E-2</v>
      </c>
    </row>
    <row r="78" spans="1:6" x14ac:dyDescent="0.25">
      <c r="A78" s="44">
        <v>51147</v>
      </c>
      <c r="B78" s="5" t="s">
        <v>90</v>
      </c>
      <c r="C78" s="13">
        <v>21849</v>
      </c>
      <c r="D78" s="11">
        <v>22323.42608619326</v>
      </c>
      <c r="E78" s="13">
        <f t="shared" si="4"/>
        <v>474.42608619325983</v>
      </c>
      <c r="F78" s="46">
        <f t="shared" si="5"/>
        <v>2.1713858125921547E-2</v>
      </c>
    </row>
    <row r="79" spans="1:6" x14ac:dyDescent="0.25">
      <c r="A79" s="44">
        <v>51149</v>
      </c>
      <c r="B79" s="5" t="s">
        <v>89</v>
      </c>
      <c r="C79" s="13">
        <v>43010</v>
      </c>
      <c r="D79" s="11">
        <v>43591.84722772854</v>
      </c>
      <c r="E79" s="13">
        <f t="shared" si="4"/>
        <v>581.84722772854002</v>
      </c>
      <c r="F79" s="46">
        <f t="shared" si="5"/>
        <v>1.3528184787922344E-2</v>
      </c>
    </row>
    <row r="80" spans="1:6" x14ac:dyDescent="0.25">
      <c r="A80" s="44">
        <v>51153</v>
      </c>
      <c r="B80" s="5" t="s">
        <v>88</v>
      </c>
      <c r="C80" s="13">
        <v>482204</v>
      </c>
      <c r="D80" s="11">
        <v>501855.93085632421</v>
      </c>
      <c r="E80" s="13">
        <f t="shared" si="4"/>
        <v>19651.930856324208</v>
      </c>
      <c r="F80" s="46">
        <f t="shared" si="5"/>
        <v>4.0754392033919687E-2</v>
      </c>
    </row>
    <row r="81" spans="1:6" x14ac:dyDescent="0.25">
      <c r="A81" s="44">
        <v>51155</v>
      </c>
      <c r="B81" s="5" t="s">
        <v>87</v>
      </c>
      <c r="C81" s="13">
        <v>33800</v>
      </c>
      <c r="D81" s="11">
        <v>33428.659310071089</v>
      </c>
      <c r="E81" s="13">
        <f t="shared" si="4"/>
        <v>-371.34068992891116</v>
      </c>
      <c r="F81" s="46">
        <f t="shared" si="5"/>
        <v>-1.0986410944642342E-2</v>
      </c>
    </row>
    <row r="82" spans="1:6" x14ac:dyDescent="0.25">
      <c r="A82" s="44">
        <v>51157</v>
      </c>
      <c r="B82" s="5" t="s">
        <v>86</v>
      </c>
      <c r="C82" s="13">
        <v>7348</v>
      </c>
      <c r="D82" s="11">
        <v>7515.3879954470212</v>
      </c>
      <c r="E82" s="13">
        <f t="shared" si="4"/>
        <v>167.38799544702124</v>
      </c>
      <c r="F82" s="46">
        <f t="shared" si="5"/>
        <v>2.2780075591592439E-2</v>
      </c>
    </row>
    <row r="83" spans="1:6" x14ac:dyDescent="0.25">
      <c r="A83" s="44">
        <v>51159</v>
      </c>
      <c r="B83" s="5" t="s">
        <v>85</v>
      </c>
      <c r="C83" s="13">
        <v>8923</v>
      </c>
      <c r="D83" s="11">
        <v>9349.185858102559</v>
      </c>
      <c r="E83" s="13">
        <f t="shared" si="4"/>
        <v>426.185858102559</v>
      </c>
      <c r="F83" s="46">
        <f t="shared" si="5"/>
        <v>4.7762619982355599E-2</v>
      </c>
    </row>
    <row r="84" spans="1:6" x14ac:dyDescent="0.25">
      <c r="A84" s="44">
        <v>51161</v>
      </c>
      <c r="B84" s="5" t="s">
        <v>84</v>
      </c>
      <c r="C84" s="13">
        <v>96929</v>
      </c>
      <c r="D84" s="11">
        <v>97260.008661336571</v>
      </c>
      <c r="E84" s="13">
        <f t="shared" si="4"/>
        <v>331.00866133657109</v>
      </c>
      <c r="F84" s="46">
        <f t="shared" si="5"/>
        <v>3.414960036073529E-3</v>
      </c>
    </row>
    <row r="85" spans="1:6" x14ac:dyDescent="0.25">
      <c r="A85" s="44">
        <v>51163</v>
      </c>
      <c r="B85" s="5" t="s">
        <v>83</v>
      </c>
      <c r="C85" s="13">
        <v>22650</v>
      </c>
      <c r="D85" s="11">
        <v>22542.461604931999</v>
      </c>
      <c r="E85" s="13">
        <f t="shared" si="4"/>
        <v>-107.53839506800068</v>
      </c>
      <c r="F85" s="46">
        <f t="shared" si="5"/>
        <v>-4.7478320118322596E-3</v>
      </c>
    </row>
    <row r="86" spans="1:6" x14ac:dyDescent="0.25">
      <c r="A86" s="44">
        <v>51165</v>
      </c>
      <c r="B86" s="5" t="s">
        <v>82</v>
      </c>
      <c r="C86" s="13">
        <v>83757</v>
      </c>
      <c r="D86" s="11">
        <v>89391.260442139144</v>
      </c>
      <c r="E86" s="13">
        <f t="shared" si="4"/>
        <v>5634.2604421391443</v>
      </c>
      <c r="F86" s="46">
        <f t="shared" si="5"/>
        <v>6.726912905356143E-2</v>
      </c>
    </row>
    <row r="87" spans="1:6" x14ac:dyDescent="0.25">
      <c r="A87" s="44">
        <v>51167</v>
      </c>
      <c r="B87" s="5" t="s">
        <v>81</v>
      </c>
      <c r="C87" s="13">
        <v>25781</v>
      </c>
      <c r="D87" s="11">
        <v>25138.98875879596</v>
      </c>
      <c r="E87" s="13">
        <f t="shared" si="4"/>
        <v>-642.01124120403983</v>
      </c>
      <c r="F87" s="46">
        <f t="shared" si="5"/>
        <v>-2.4902495683023926E-2</v>
      </c>
    </row>
    <row r="88" spans="1:6" x14ac:dyDescent="0.25">
      <c r="A88" s="44">
        <v>51169</v>
      </c>
      <c r="B88" s="5" t="s">
        <v>80</v>
      </c>
      <c r="C88" s="13">
        <v>21576</v>
      </c>
      <c r="D88" s="11">
        <v>21320.0865628375</v>
      </c>
      <c r="E88" s="13">
        <f t="shared" si="4"/>
        <v>-255.91343716250049</v>
      </c>
      <c r="F88" s="46">
        <f t="shared" si="5"/>
        <v>-1.1861023227776256E-2</v>
      </c>
    </row>
    <row r="89" spans="1:6" x14ac:dyDescent="0.25">
      <c r="A89" s="44">
        <v>51171</v>
      </c>
      <c r="B89" s="5" t="s">
        <v>79</v>
      </c>
      <c r="C89" s="13">
        <v>44186</v>
      </c>
      <c r="D89" s="11">
        <v>45242.973433108316</v>
      </c>
      <c r="E89" s="13">
        <f t="shared" si="4"/>
        <v>1056.9734331083164</v>
      </c>
      <c r="F89" s="46">
        <f t="shared" si="5"/>
        <v>2.3921002876664925E-2</v>
      </c>
    </row>
    <row r="90" spans="1:6" x14ac:dyDescent="0.25">
      <c r="A90" s="44">
        <v>51173</v>
      </c>
      <c r="B90" s="5" t="s">
        <v>78</v>
      </c>
      <c r="C90" s="13">
        <v>29800</v>
      </c>
      <c r="D90" s="11">
        <v>28890.905036091841</v>
      </c>
      <c r="E90" s="13">
        <f t="shared" si="4"/>
        <v>-909.09496390815912</v>
      </c>
      <c r="F90" s="46">
        <f t="shared" si="5"/>
        <v>-3.0506542413025473E-2</v>
      </c>
    </row>
    <row r="91" spans="1:6" x14ac:dyDescent="0.25">
      <c r="A91" s="44">
        <v>51175</v>
      </c>
      <c r="B91" s="5" t="s">
        <v>77</v>
      </c>
      <c r="C91" s="13">
        <v>17996</v>
      </c>
      <c r="D91" s="11">
        <v>17668.639719246199</v>
      </c>
      <c r="E91" s="13">
        <f t="shared" si="4"/>
        <v>-327.36028075380091</v>
      </c>
      <c r="F91" s="46">
        <f t="shared" si="5"/>
        <v>-1.8190724647355019E-2</v>
      </c>
    </row>
    <row r="92" spans="1:6" x14ac:dyDescent="0.25">
      <c r="A92" s="44">
        <v>51177</v>
      </c>
      <c r="B92" s="5" t="s">
        <v>76</v>
      </c>
      <c r="C92" s="13">
        <v>140032</v>
      </c>
      <c r="D92" s="11">
        <v>150945.85905457949</v>
      </c>
      <c r="E92" s="13">
        <f t="shared" si="4"/>
        <v>10913.859054579487</v>
      </c>
      <c r="F92" s="46">
        <f t="shared" si="5"/>
        <v>7.7938321630623614E-2</v>
      </c>
    </row>
    <row r="93" spans="1:6" x14ac:dyDescent="0.25">
      <c r="A93" s="44">
        <v>51179</v>
      </c>
      <c r="B93" s="5" t="s">
        <v>75</v>
      </c>
      <c r="C93" s="13">
        <v>156927</v>
      </c>
      <c r="D93" s="11">
        <v>168519.47598829941</v>
      </c>
      <c r="E93" s="13">
        <f t="shared" si="4"/>
        <v>11592.475988299411</v>
      </c>
      <c r="F93" s="46">
        <f t="shared" si="5"/>
        <v>7.3871774699697385E-2</v>
      </c>
    </row>
    <row r="94" spans="1:6" x14ac:dyDescent="0.25">
      <c r="A94" s="44">
        <v>51181</v>
      </c>
      <c r="B94" s="5" t="s">
        <v>74</v>
      </c>
      <c r="C94" s="13">
        <v>6561</v>
      </c>
      <c r="D94" s="11">
        <v>6671.0933104570786</v>
      </c>
      <c r="E94" s="13">
        <f t="shared" si="4"/>
        <v>110.09331045707859</v>
      </c>
      <c r="F94" s="46">
        <f t="shared" si="5"/>
        <v>1.677995891740262E-2</v>
      </c>
    </row>
    <row r="95" spans="1:6" x14ac:dyDescent="0.25">
      <c r="A95" s="44">
        <v>51183</v>
      </c>
      <c r="B95" s="5" t="s">
        <v>73</v>
      </c>
      <c r="C95" s="13">
        <v>10829</v>
      </c>
      <c r="D95" s="11">
        <v>10913.198230199539</v>
      </c>
      <c r="E95" s="13">
        <f t="shared" si="4"/>
        <v>84.198230199539466</v>
      </c>
      <c r="F95" s="46">
        <f t="shared" si="5"/>
        <v>7.7752544278824887E-3</v>
      </c>
    </row>
    <row r="96" spans="1:6" x14ac:dyDescent="0.25">
      <c r="A96" s="44">
        <v>51185</v>
      </c>
      <c r="B96" s="5" t="s">
        <v>72</v>
      </c>
      <c r="C96" s="13">
        <v>40429</v>
      </c>
      <c r="D96" s="11">
        <v>39022.90108468564</v>
      </c>
      <c r="E96" s="13">
        <f t="shared" si="4"/>
        <v>-1406.0989153143601</v>
      </c>
      <c r="F96" s="46">
        <f t="shared" si="5"/>
        <v>-3.477946314067526E-2</v>
      </c>
    </row>
    <row r="97" spans="1:6" x14ac:dyDescent="0.25">
      <c r="A97" s="44">
        <v>51187</v>
      </c>
      <c r="B97" s="5" t="s">
        <v>71</v>
      </c>
      <c r="C97" s="13">
        <v>40727</v>
      </c>
      <c r="D97" s="11">
        <v>42152.599083831221</v>
      </c>
      <c r="E97" s="13">
        <f t="shared" si="4"/>
        <v>1425.5990838312209</v>
      </c>
      <c r="F97" s="46">
        <f t="shared" si="5"/>
        <v>3.5003783333690697E-2</v>
      </c>
    </row>
    <row r="98" spans="1:6" x14ac:dyDescent="0.25">
      <c r="A98" s="44">
        <v>51191</v>
      </c>
      <c r="B98" s="5" t="s">
        <v>70</v>
      </c>
      <c r="C98" s="13">
        <v>53935</v>
      </c>
      <c r="D98" s="11">
        <v>53357.052960880726</v>
      </c>
      <c r="E98" s="13">
        <f t="shared" si="4"/>
        <v>-577.94703911927354</v>
      </c>
      <c r="F98" s="46">
        <f t="shared" si="5"/>
        <v>-1.0715621379795559E-2</v>
      </c>
    </row>
    <row r="99" spans="1:6" x14ac:dyDescent="0.25">
      <c r="A99" s="44">
        <v>51193</v>
      </c>
      <c r="B99" s="5" t="s">
        <v>69</v>
      </c>
      <c r="C99" s="13">
        <v>18477</v>
      </c>
      <c r="D99" s="11">
        <v>19857.215881540658</v>
      </c>
      <c r="E99" s="13">
        <f t="shared" si="4"/>
        <v>1380.2158815406583</v>
      </c>
      <c r="F99" s="46">
        <f t="shared" si="5"/>
        <v>7.4699133059514977E-2</v>
      </c>
    </row>
    <row r="100" spans="1:6" x14ac:dyDescent="0.25">
      <c r="A100" s="44">
        <v>51195</v>
      </c>
      <c r="B100" s="5" t="s">
        <v>68</v>
      </c>
      <c r="C100" s="13">
        <v>36130</v>
      </c>
      <c r="D100" s="11">
        <v>34710.64543477352</v>
      </c>
      <c r="E100" s="13">
        <f t="shared" si="4"/>
        <v>-1419.3545652264802</v>
      </c>
      <c r="F100" s="46">
        <f t="shared" si="5"/>
        <v>-3.9284654448560205E-2</v>
      </c>
    </row>
    <row r="101" spans="1:6" x14ac:dyDescent="0.25">
      <c r="A101" s="44">
        <v>51197</v>
      </c>
      <c r="B101" s="5" t="s">
        <v>67</v>
      </c>
      <c r="C101" s="13">
        <v>28290</v>
      </c>
      <c r="D101" s="11">
        <v>28152.498750295919</v>
      </c>
      <c r="E101" s="13">
        <f t="shared" si="4"/>
        <v>-137.50124970408069</v>
      </c>
      <c r="F101" s="46">
        <f t="shared" si="5"/>
        <v>-4.8604188654676811E-3</v>
      </c>
    </row>
    <row r="102" spans="1:6" x14ac:dyDescent="0.25">
      <c r="A102" s="44">
        <v>51199</v>
      </c>
      <c r="B102" s="5" t="s">
        <v>66</v>
      </c>
      <c r="C102" s="13">
        <v>70045</v>
      </c>
      <c r="D102" s="11">
        <v>73053.071198747071</v>
      </c>
      <c r="E102" s="13">
        <f t="shared" si="4"/>
        <v>3008.0711987470713</v>
      </c>
      <c r="F102" s="46">
        <f t="shared" si="5"/>
        <v>4.2944838300336519E-2</v>
      </c>
    </row>
    <row r="103" spans="1:6" x14ac:dyDescent="0.25">
      <c r="A103" s="44">
        <v>51510</v>
      </c>
      <c r="B103" s="5" t="s">
        <v>65</v>
      </c>
      <c r="C103" s="13">
        <v>159467</v>
      </c>
      <c r="D103" s="11">
        <v>163392.76623257759</v>
      </c>
      <c r="E103" s="13">
        <f t="shared" si="4"/>
        <v>3925.7662325775891</v>
      </c>
      <c r="F103" s="46">
        <f t="shared" si="5"/>
        <v>2.4618047825428389E-2</v>
      </c>
    </row>
    <row r="104" spans="1:6" x14ac:dyDescent="0.25">
      <c r="A104" s="44">
        <v>51520</v>
      </c>
      <c r="B104" s="5" t="s">
        <v>64</v>
      </c>
      <c r="C104" s="13">
        <v>17219</v>
      </c>
      <c r="D104" s="11">
        <v>16941.819014097931</v>
      </c>
      <c r="E104" s="13">
        <f t="shared" ref="E104:E135" si="6">(D104-C104)</f>
        <v>-277.18098590206864</v>
      </c>
      <c r="F104" s="46">
        <f t="shared" ref="F104:F135" si="7">E104/C104</f>
        <v>-1.6097391596612384E-2</v>
      </c>
    </row>
    <row r="105" spans="1:6" x14ac:dyDescent="0.25">
      <c r="A105" s="44">
        <v>51530</v>
      </c>
      <c r="B105" s="5" t="s">
        <v>63</v>
      </c>
      <c r="C105" s="13">
        <v>6641</v>
      </c>
      <c r="D105" s="11">
        <v>6750.9317699649482</v>
      </c>
      <c r="E105" s="13">
        <f t="shared" si="6"/>
        <v>109.93176996494822</v>
      </c>
      <c r="F105" s="46">
        <f t="shared" si="7"/>
        <v>1.6553496456098212E-2</v>
      </c>
    </row>
    <row r="106" spans="1:6" x14ac:dyDescent="0.25">
      <c r="A106" s="44">
        <v>51540</v>
      </c>
      <c r="B106" s="5" t="s">
        <v>62</v>
      </c>
      <c r="C106" s="13">
        <v>46553</v>
      </c>
      <c r="D106" s="11">
        <v>46922.938310006837</v>
      </c>
      <c r="E106" s="13">
        <f t="shared" si="6"/>
        <v>369.93831000683713</v>
      </c>
      <c r="F106" s="46">
        <f t="shared" si="7"/>
        <v>7.9466051598573052E-3</v>
      </c>
    </row>
    <row r="107" spans="1:6" x14ac:dyDescent="0.25">
      <c r="A107" s="44">
        <v>51550</v>
      </c>
      <c r="B107" s="5" t="s">
        <v>61</v>
      </c>
      <c r="C107" s="13">
        <v>249422</v>
      </c>
      <c r="D107" s="11">
        <v>256221.69546334009</v>
      </c>
      <c r="E107" s="13">
        <f t="shared" si="6"/>
        <v>6799.6954633400892</v>
      </c>
      <c r="F107" s="46">
        <f t="shared" si="7"/>
        <v>2.7261811160764045E-2</v>
      </c>
    </row>
    <row r="108" spans="1:6" x14ac:dyDescent="0.25">
      <c r="A108" s="44">
        <v>51570</v>
      </c>
      <c r="B108" s="5" t="s">
        <v>60</v>
      </c>
      <c r="C108" s="13">
        <v>18170</v>
      </c>
      <c r="D108" s="11">
        <v>18245.190081268869</v>
      </c>
      <c r="E108" s="13">
        <f t="shared" si="6"/>
        <v>75.190081268869108</v>
      </c>
      <c r="F108" s="46">
        <f t="shared" si="7"/>
        <v>4.1381442635591145E-3</v>
      </c>
    </row>
    <row r="109" spans="1:6" x14ac:dyDescent="0.25">
      <c r="A109" s="44">
        <v>51580</v>
      </c>
      <c r="B109" s="5" t="s">
        <v>59</v>
      </c>
      <c r="C109" s="13">
        <v>5737</v>
      </c>
      <c r="D109" s="11">
        <v>5604.6807732348952</v>
      </c>
      <c r="E109" s="13">
        <f t="shared" si="6"/>
        <v>-132.31922676510476</v>
      </c>
      <c r="F109" s="46">
        <f t="shared" si="7"/>
        <v>-2.3064184550305868E-2</v>
      </c>
    </row>
    <row r="110" spans="1:6" x14ac:dyDescent="0.25">
      <c r="A110" s="44">
        <v>51590</v>
      </c>
      <c r="B110" s="5" t="s">
        <v>58</v>
      </c>
      <c r="C110" s="13">
        <v>42590</v>
      </c>
      <c r="D110" s="11">
        <v>43203.548023481242</v>
      </c>
      <c r="E110" s="13">
        <f t="shared" si="6"/>
        <v>613.54802348124213</v>
      </c>
      <c r="F110" s="46">
        <f t="shared" si="7"/>
        <v>1.4405917433229446E-2</v>
      </c>
    </row>
    <row r="111" spans="1:6" x14ac:dyDescent="0.25">
      <c r="A111" s="44">
        <v>51595</v>
      </c>
      <c r="B111" s="5" t="s">
        <v>57</v>
      </c>
      <c r="C111" s="13">
        <v>5766</v>
      </c>
      <c r="D111" s="11">
        <v>5721.1727497720422</v>
      </c>
      <c r="E111" s="13">
        <f t="shared" si="6"/>
        <v>-44.827250227957848</v>
      </c>
      <c r="F111" s="46">
        <f t="shared" si="7"/>
        <v>-7.7744103759899144E-3</v>
      </c>
    </row>
    <row r="112" spans="1:6" x14ac:dyDescent="0.25">
      <c r="A112" s="44">
        <v>51600</v>
      </c>
      <c r="B112" s="5" t="s">
        <v>56</v>
      </c>
      <c r="C112" s="13">
        <v>24146</v>
      </c>
      <c r="D112" s="11">
        <v>25763.57851713842</v>
      </c>
      <c r="E112" s="13">
        <f t="shared" si="6"/>
        <v>1617.5785171384196</v>
      </c>
      <c r="F112" s="46">
        <f t="shared" si="7"/>
        <v>6.6991572812822808E-2</v>
      </c>
    </row>
    <row r="113" spans="1:6" x14ac:dyDescent="0.25">
      <c r="A113" s="44">
        <v>51610</v>
      </c>
      <c r="B113" s="5" t="s">
        <v>55</v>
      </c>
      <c r="C113" s="13">
        <v>14658</v>
      </c>
      <c r="D113" s="11">
        <v>17056.41360823634</v>
      </c>
      <c r="E113" s="13">
        <f t="shared" si="6"/>
        <v>2398.4136082363402</v>
      </c>
      <c r="F113" s="46">
        <f t="shared" si="7"/>
        <v>0.16362488799538411</v>
      </c>
    </row>
    <row r="114" spans="1:6" x14ac:dyDescent="0.25">
      <c r="A114" s="44">
        <v>51620</v>
      </c>
      <c r="B114" s="5" t="s">
        <v>54</v>
      </c>
      <c r="C114" s="13">
        <v>8180</v>
      </c>
      <c r="D114" s="11">
        <v>8366.4885126307508</v>
      </c>
      <c r="E114" s="13">
        <f t="shared" si="6"/>
        <v>186.48851263075085</v>
      </c>
      <c r="F114" s="46">
        <f t="shared" si="7"/>
        <v>2.2798106678575899E-2</v>
      </c>
    </row>
    <row r="115" spans="1:6" x14ac:dyDescent="0.25">
      <c r="A115" s="44">
        <v>51630</v>
      </c>
      <c r="B115" s="5" t="s">
        <v>53</v>
      </c>
      <c r="C115" s="13">
        <v>27982</v>
      </c>
      <c r="D115" s="11">
        <v>29865.512151255291</v>
      </c>
      <c r="E115" s="13">
        <f t="shared" si="6"/>
        <v>1883.5121512552905</v>
      </c>
      <c r="F115" s="46">
        <f t="shared" si="7"/>
        <v>6.731156283522588E-2</v>
      </c>
    </row>
    <row r="116" spans="1:6" x14ac:dyDescent="0.25">
      <c r="A116" s="44">
        <v>51640</v>
      </c>
      <c r="B116" s="5" t="s">
        <v>52</v>
      </c>
      <c r="C116" s="13">
        <v>6720</v>
      </c>
      <c r="D116" s="11">
        <v>7080.255843458438</v>
      </c>
      <c r="E116" s="13">
        <f t="shared" si="6"/>
        <v>360.25584345843799</v>
      </c>
      <c r="F116" s="46">
        <f t="shared" si="7"/>
        <v>5.3609500514648509E-2</v>
      </c>
    </row>
    <row r="117" spans="1:6" x14ac:dyDescent="0.25">
      <c r="A117" s="44">
        <v>51650</v>
      </c>
      <c r="B117" s="5" t="s">
        <v>51</v>
      </c>
      <c r="C117" s="13">
        <v>137148</v>
      </c>
      <c r="D117" s="11">
        <v>136590.99766318561</v>
      </c>
      <c r="E117" s="13">
        <f t="shared" si="6"/>
        <v>-557.0023368143884</v>
      </c>
      <c r="F117" s="46">
        <f t="shared" si="7"/>
        <v>-4.061323072989678E-3</v>
      </c>
    </row>
    <row r="118" spans="1:6" x14ac:dyDescent="0.25">
      <c r="A118" s="44">
        <v>51660</v>
      </c>
      <c r="B118" s="5" t="s">
        <v>50</v>
      </c>
      <c r="C118" s="13">
        <v>51814</v>
      </c>
      <c r="D118" s="11">
        <v>53714.688389796553</v>
      </c>
      <c r="E118" s="13">
        <f t="shared" si="6"/>
        <v>1900.6883897965527</v>
      </c>
      <c r="F118" s="46">
        <f t="shared" si="7"/>
        <v>3.6682911757373544E-2</v>
      </c>
    </row>
    <row r="119" spans="1:6" x14ac:dyDescent="0.25">
      <c r="A119" s="44">
        <v>51670</v>
      </c>
      <c r="B119" s="5" t="s">
        <v>49</v>
      </c>
      <c r="C119" s="13">
        <v>23033</v>
      </c>
      <c r="D119" s="11">
        <v>22574.54874491816</v>
      </c>
      <c r="E119" s="13">
        <f t="shared" si="6"/>
        <v>-458.45125508183992</v>
      </c>
      <c r="F119" s="46">
        <f t="shared" si="7"/>
        <v>-1.9904105200444576E-2</v>
      </c>
    </row>
    <row r="120" spans="1:6" x14ac:dyDescent="0.25">
      <c r="A120" s="44">
        <v>51678</v>
      </c>
      <c r="B120" s="5" t="s">
        <v>48</v>
      </c>
      <c r="C120" s="13">
        <v>7320</v>
      </c>
      <c r="D120" s="11">
        <v>7518.523955239617</v>
      </c>
      <c r="E120" s="13">
        <f t="shared" si="6"/>
        <v>198.52395523961695</v>
      </c>
      <c r="F120" s="46">
        <f t="shared" si="7"/>
        <v>2.7120758912515978E-2</v>
      </c>
    </row>
    <row r="121" spans="1:6" x14ac:dyDescent="0.25">
      <c r="A121" s="44">
        <v>51680</v>
      </c>
      <c r="B121" s="5" t="s">
        <v>47</v>
      </c>
      <c r="C121" s="13">
        <v>79009</v>
      </c>
      <c r="D121" s="11">
        <v>81416.615195776933</v>
      </c>
      <c r="E121" s="13">
        <f t="shared" si="6"/>
        <v>2407.6151957769325</v>
      </c>
      <c r="F121" s="46">
        <f t="shared" si="7"/>
        <v>3.047267014867841E-2</v>
      </c>
    </row>
    <row r="122" spans="1:6" x14ac:dyDescent="0.25">
      <c r="A122" s="44">
        <v>51683</v>
      </c>
      <c r="B122" s="5" t="s">
        <v>46</v>
      </c>
      <c r="C122" s="13">
        <v>42772</v>
      </c>
      <c r="D122" s="11">
        <v>44734.767639066893</v>
      </c>
      <c r="E122" s="13">
        <f t="shared" si="6"/>
        <v>1962.767639066893</v>
      </c>
      <c r="F122" s="46">
        <f t="shared" si="7"/>
        <v>4.5889077879615006E-2</v>
      </c>
    </row>
    <row r="123" spans="1:6" x14ac:dyDescent="0.25">
      <c r="A123" s="44">
        <v>51685</v>
      </c>
      <c r="B123" s="5" t="s">
        <v>45</v>
      </c>
      <c r="C123" s="13">
        <v>17219</v>
      </c>
      <c r="D123" s="11">
        <v>17566.523721779831</v>
      </c>
      <c r="E123" s="13">
        <f t="shared" si="6"/>
        <v>347.52372177983125</v>
      </c>
      <c r="F123" s="46">
        <f t="shared" si="7"/>
        <v>2.018257284278014E-2</v>
      </c>
    </row>
    <row r="124" spans="1:6" x14ac:dyDescent="0.25">
      <c r="A124" s="44">
        <v>51690</v>
      </c>
      <c r="B124" s="5" t="s">
        <v>44</v>
      </c>
      <c r="C124" s="13">
        <v>13485</v>
      </c>
      <c r="D124" s="11">
        <v>13710.83503388682</v>
      </c>
      <c r="E124" s="13">
        <f t="shared" si="6"/>
        <v>225.83503388682038</v>
      </c>
      <c r="F124" s="46">
        <f t="shared" si="7"/>
        <v>1.6747128949708593E-2</v>
      </c>
    </row>
    <row r="125" spans="1:6" x14ac:dyDescent="0.25">
      <c r="A125" s="44">
        <v>51700</v>
      </c>
      <c r="B125" s="5" t="s">
        <v>43</v>
      </c>
      <c r="C125" s="13">
        <v>186247</v>
      </c>
      <c r="D125" s="11">
        <v>182835.41671460861</v>
      </c>
      <c r="E125" s="13">
        <f t="shared" si="6"/>
        <v>-3411.5832853913889</v>
      </c>
      <c r="F125" s="46">
        <f t="shared" si="7"/>
        <v>-1.831752074069053E-2</v>
      </c>
    </row>
    <row r="126" spans="1:6" x14ac:dyDescent="0.25">
      <c r="A126" s="44">
        <v>51710</v>
      </c>
      <c r="B126" s="5" t="s">
        <v>42</v>
      </c>
      <c r="C126" s="13">
        <v>238005</v>
      </c>
      <c r="D126" s="11">
        <v>240182.72505617989</v>
      </c>
      <c r="E126" s="13">
        <f t="shared" si="6"/>
        <v>2177.7250561798865</v>
      </c>
      <c r="F126" s="46">
        <f t="shared" si="7"/>
        <v>9.1499130530026118E-3</v>
      </c>
    </row>
    <row r="127" spans="1:6" x14ac:dyDescent="0.25">
      <c r="A127" s="44">
        <v>51720</v>
      </c>
      <c r="B127" s="5" t="s">
        <v>41</v>
      </c>
      <c r="C127" s="13">
        <v>3687</v>
      </c>
      <c r="D127" s="11">
        <v>3875.1554256894892</v>
      </c>
      <c r="E127" s="13">
        <f t="shared" si="6"/>
        <v>188.15542568948922</v>
      </c>
      <c r="F127" s="46">
        <f t="shared" si="7"/>
        <v>5.103211979644405E-2</v>
      </c>
    </row>
    <row r="128" spans="1:6" x14ac:dyDescent="0.25">
      <c r="A128" s="44">
        <v>51730</v>
      </c>
      <c r="B128" s="5" t="s">
        <v>40</v>
      </c>
      <c r="C128" s="13">
        <v>33458</v>
      </c>
      <c r="D128" s="11">
        <v>34628.44112706017</v>
      </c>
      <c r="E128" s="13">
        <f t="shared" si="6"/>
        <v>1170.4411270601704</v>
      </c>
      <c r="F128" s="46">
        <f t="shared" si="7"/>
        <v>3.4982399637162126E-2</v>
      </c>
    </row>
    <row r="129" spans="1:6" x14ac:dyDescent="0.25">
      <c r="A129" s="44">
        <v>51735</v>
      </c>
      <c r="B129" s="5" t="s">
        <v>39</v>
      </c>
      <c r="C129" s="13">
        <v>12460</v>
      </c>
      <c r="D129" s="11">
        <v>13308.48689627507</v>
      </c>
      <c r="E129" s="13">
        <f t="shared" si="6"/>
        <v>848.48689627506974</v>
      </c>
      <c r="F129" s="46">
        <f t="shared" si="7"/>
        <v>6.8096861659315389E-2</v>
      </c>
    </row>
    <row r="130" spans="1:6" x14ac:dyDescent="0.25">
      <c r="A130" s="44">
        <v>51740</v>
      </c>
      <c r="B130" s="5" t="s">
        <v>38</v>
      </c>
      <c r="C130" s="13">
        <v>97915</v>
      </c>
      <c r="D130" s="11">
        <v>97116.635871625986</v>
      </c>
      <c r="E130" s="13">
        <f t="shared" si="6"/>
        <v>-798.3641283740144</v>
      </c>
      <c r="F130" s="46">
        <f t="shared" si="7"/>
        <v>-8.1536447773478474E-3</v>
      </c>
    </row>
    <row r="131" spans="1:6" x14ac:dyDescent="0.25">
      <c r="A131" s="44">
        <v>51750</v>
      </c>
      <c r="B131" s="5" t="s">
        <v>37</v>
      </c>
      <c r="C131" s="13">
        <v>16070</v>
      </c>
      <c r="D131" s="11">
        <v>16541.211861498869</v>
      </c>
      <c r="E131" s="13">
        <f t="shared" si="6"/>
        <v>471.21186149886853</v>
      </c>
      <c r="F131" s="46">
        <f t="shared" si="7"/>
        <v>2.9322455600427413E-2</v>
      </c>
    </row>
    <row r="132" spans="1:6" x14ac:dyDescent="0.25">
      <c r="A132" s="44">
        <v>51760</v>
      </c>
      <c r="B132" s="5" t="s">
        <v>36</v>
      </c>
      <c r="C132" s="13">
        <v>226610</v>
      </c>
      <c r="D132" s="11">
        <v>241477.68896000221</v>
      </c>
      <c r="E132" s="13">
        <f t="shared" si="6"/>
        <v>14867.688960002211</v>
      </c>
      <c r="F132" s="46">
        <f t="shared" si="7"/>
        <v>6.5609147698699133E-2</v>
      </c>
    </row>
    <row r="133" spans="1:6" x14ac:dyDescent="0.25">
      <c r="A133" s="44">
        <v>51770</v>
      </c>
      <c r="B133" s="5" t="s">
        <v>35</v>
      </c>
      <c r="C133" s="13">
        <v>100011</v>
      </c>
      <c r="D133" s="11">
        <v>100085.9529849239</v>
      </c>
      <c r="E133" s="13">
        <f t="shared" si="6"/>
        <v>74.952984923904296</v>
      </c>
      <c r="F133" s="46">
        <f t="shared" si="7"/>
        <v>7.4944741002394035E-4</v>
      </c>
    </row>
    <row r="134" spans="1:6" x14ac:dyDescent="0.25">
      <c r="A134" s="44">
        <v>51775</v>
      </c>
      <c r="B134" s="5" t="s">
        <v>34</v>
      </c>
      <c r="C134" s="13">
        <v>25346</v>
      </c>
      <c r="D134" s="11">
        <v>25867.590701628698</v>
      </c>
      <c r="E134" s="13">
        <f t="shared" si="6"/>
        <v>521.5907016286983</v>
      </c>
      <c r="F134" s="46">
        <f t="shared" si="7"/>
        <v>2.057881723462078E-2</v>
      </c>
    </row>
    <row r="135" spans="1:6" x14ac:dyDescent="0.25">
      <c r="A135" s="44">
        <v>51790</v>
      </c>
      <c r="B135" s="5" t="s">
        <v>33</v>
      </c>
      <c r="C135" s="13">
        <v>25750</v>
      </c>
      <c r="D135" s="11">
        <v>26833.84233710714</v>
      </c>
      <c r="E135" s="13">
        <f t="shared" si="6"/>
        <v>1083.8423371071403</v>
      </c>
      <c r="F135" s="46">
        <f t="shared" si="7"/>
        <v>4.2090964547850107E-2</v>
      </c>
    </row>
    <row r="136" spans="1:6" x14ac:dyDescent="0.25">
      <c r="A136" s="44">
        <v>51800</v>
      </c>
      <c r="B136" s="5" t="s">
        <v>32</v>
      </c>
      <c r="C136" s="13">
        <v>94324</v>
      </c>
      <c r="D136" s="11">
        <v>104250.778294416</v>
      </c>
      <c r="E136" s="13">
        <f t="shared" ref="E136:E142" si="8">(D136-C136)</f>
        <v>9926.778294415999</v>
      </c>
      <c r="F136" s="46">
        <f t="shared" ref="F136:F142" si="9">E136/C136</f>
        <v>0.10524127787642593</v>
      </c>
    </row>
    <row r="137" spans="1:6" x14ac:dyDescent="0.25">
      <c r="A137" s="44">
        <v>51810</v>
      </c>
      <c r="B137" s="5" t="s">
        <v>31</v>
      </c>
      <c r="C137" s="13">
        <v>459470</v>
      </c>
      <c r="D137" s="11">
        <v>453788.12041061441</v>
      </c>
      <c r="E137" s="13">
        <f t="shared" si="8"/>
        <v>-5681.8795893855859</v>
      </c>
      <c r="F137" s="46">
        <f t="shared" si="9"/>
        <v>-1.2366160117930628E-2</v>
      </c>
    </row>
    <row r="138" spans="1:6" x14ac:dyDescent="0.25">
      <c r="A138" s="44">
        <v>51820</v>
      </c>
      <c r="B138" s="5" t="s">
        <v>30</v>
      </c>
      <c r="C138" s="13">
        <v>22196</v>
      </c>
      <c r="D138" s="11">
        <v>23952.8737755457</v>
      </c>
      <c r="E138" s="13">
        <f t="shared" si="8"/>
        <v>1756.8737755457005</v>
      </c>
      <c r="F138" s="46">
        <f t="shared" si="9"/>
        <v>7.9152720109285479E-2</v>
      </c>
    </row>
    <row r="139" spans="1:6" x14ac:dyDescent="0.25">
      <c r="A139" s="44">
        <v>51830</v>
      </c>
      <c r="B139" s="5" t="s">
        <v>29</v>
      </c>
      <c r="C139" s="13">
        <v>15425</v>
      </c>
      <c r="D139" s="11">
        <v>15820.001525503771</v>
      </c>
      <c r="E139" s="13">
        <f t="shared" si="8"/>
        <v>395.00152550377061</v>
      </c>
      <c r="F139" s="46">
        <f t="shared" si="9"/>
        <v>2.5607878476743638E-2</v>
      </c>
    </row>
    <row r="140" spans="1:6" x14ac:dyDescent="0.25">
      <c r="A140" s="44">
        <v>51840</v>
      </c>
      <c r="B140" s="5" t="s">
        <v>28</v>
      </c>
      <c r="C140" s="13">
        <v>28120</v>
      </c>
      <c r="D140" s="11">
        <v>30075.444310281269</v>
      </c>
      <c r="E140" s="13">
        <f t="shared" si="8"/>
        <v>1955.4443102812693</v>
      </c>
      <c r="F140" s="46">
        <f t="shared" si="9"/>
        <v>6.9539271347129061E-2</v>
      </c>
    </row>
    <row r="141" spans="1:6" x14ac:dyDescent="0.25">
      <c r="A141" s="1"/>
      <c r="B141" s="49" t="s">
        <v>27</v>
      </c>
      <c r="C141" s="14">
        <f>SUM(C8:C102)</f>
        <v>6041248</v>
      </c>
      <c r="D141" s="14">
        <f>SUM(D8:D102)</f>
        <v>6240502.1423529219</v>
      </c>
      <c r="E141" s="14">
        <f t="shared" si="8"/>
        <v>199254.14235292189</v>
      </c>
      <c r="F141" s="2">
        <f t="shared" si="9"/>
        <v>3.298228153403434E-2</v>
      </c>
    </row>
    <row r="142" spans="1:6" x14ac:dyDescent="0.25">
      <c r="A142" s="3"/>
      <c r="B142" s="50" t="s">
        <v>26</v>
      </c>
      <c r="C142" s="35">
        <f>SUM(C103:C140)</f>
        <v>2590145</v>
      </c>
      <c r="D142" s="35">
        <f>SUM(D103:D140)</f>
        <v>2639604.8576470753</v>
      </c>
      <c r="E142" s="35">
        <f t="shared" si="8"/>
        <v>49459.857647075318</v>
      </c>
      <c r="F142" s="4">
        <f t="shared" si="9"/>
        <v>1.9095401086454741E-2</v>
      </c>
    </row>
    <row r="143" spans="1:6" s="15" customFormat="1" ht="10.5" customHeight="1" x14ac:dyDescent="0.25">
      <c r="E143" s="5"/>
      <c r="F143" s="5"/>
    </row>
    <row r="144" spans="1:6" x14ac:dyDescent="0.25">
      <c r="A144" s="56"/>
      <c r="B144" s="56"/>
      <c r="C144" s="56"/>
      <c r="D144" s="56"/>
      <c r="E144" s="56"/>
      <c r="F144" s="56"/>
    </row>
    <row r="145" spans="2:6" ht="15.75" x14ac:dyDescent="0.25">
      <c r="B145" s="16" t="s">
        <v>25</v>
      </c>
      <c r="C145" s="17"/>
      <c r="D145" s="17"/>
    </row>
    <row r="146" spans="2:6" ht="15" customHeight="1" x14ac:dyDescent="0.25">
      <c r="B146" s="7"/>
      <c r="C146" s="7"/>
      <c r="D146" s="7"/>
      <c r="E146" s="53" t="s">
        <v>4</v>
      </c>
      <c r="F146" s="53"/>
    </row>
    <row r="147" spans="2:6" x14ac:dyDescent="0.25">
      <c r="B147" s="27" t="s">
        <v>165</v>
      </c>
      <c r="C147" s="28" t="s">
        <v>2</v>
      </c>
      <c r="D147" s="28" t="s">
        <v>162</v>
      </c>
      <c r="E147" s="29" t="s">
        <v>1</v>
      </c>
      <c r="F147" s="30" t="s">
        <v>0</v>
      </c>
    </row>
    <row r="148" spans="2:6" x14ac:dyDescent="0.25">
      <c r="B148" s="31" t="s">
        <v>24</v>
      </c>
      <c r="C148" s="21">
        <v>166378</v>
      </c>
      <c r="D148" s="21">
        <v>167877.85414413901</v>
      </c>
      <c r="E148" s="11">
        <f t="shared" ref="E148:E158" si="10">D148-C148</f>
        <v>1499.8541441390116</v>
      </c>
      <c r="F148" s="32">
        <f t="shared" ref="F148:F159" si="11">E148/C148</f>
        <v>9.0147383917285433E-3</v>
      </c>
    </row>
    <row r="149" spans="2:6" x14ac:dyDescent="0.25">
      <c r="B149" s="31" t="s">
        <v>167</v>
      </c>
      <c r="C149" s="21">
        <v>92730</v>
      </c>
      <c r="D149" s="21">
        <v>91618.958537816157</v>
      </c>
      <c r="E149" s="11">
        <f t="shared" si="10"/>
        <v>-1111.0414621838427</v>
      </c>
      <c r="F149" s="47">
        <f t="shared" si="11"/>
        <v>-1.1981467294121025E-2</v>
      </c>
    </row>
    <row r="150" spans="2:6" x14ac:dyDescent="0.25">
      <c r="B150" s="31" t="s">
        <v>23</v>
      </c>
      <c r="C150" s="21">
        <v>221524</v>
      </c>
      <c r="D150" s="21">
        <v>231920.32236757479</v>
      </c>
      <c r="E150" s="11">
        <f t="shared" si="10"/>
        <v>10396.322367574787</v>
      </c>
      <c r="F150" s="32">
        <f t="shared" si="11"/>
        <v>4.6930907565657834E-2</v>
      </c>
    </row>
    <row r="151" spans="2:6" x14ac:dyDescent="0.25">
      <c r="B151" s="31" t="s">
        <v>22</v>
      </c>
      <c r="C151" s="21">
        <v>135571</v>
      </c>
      <c r="D151" s="21">
        <v>143105.9488319357</v>
      </c>
      <c r="E151" s="11">
        <f t="shared" si="10"/>
        <v>7534.9488319357042</v>
      </c>
      <c r="F151" s="32">
        <f t="shared" si="11"/>
        <v>5.5579355702441553E-2</v>
      </c>
    </row>
    <row r="152" spans="2:6" x14ac:dyDescent="0.25">
      <c r="B152" s="31" t="s">
        <v>21</v>
      </c>
      <c r="C152" s="21">
        <v>261593</v>
      </c>
      <c r="D152" s="21">
        <v>268814.79369693348</v>
      </c>
      <c r="E152" s="11">
        <f t="shared" si="10"/>
        <v>7221.7936969334842</v>
      </c>
      <c r="F152" s="32">
        <f t="shared" si="11"/>
        <v>2.7606983737842695E-2</v>
      </c>
    </row>
    <row r="153" spans="2:6" x14ac:dyDescent="0.25">
      <c r="B153" s="48" t="s">
        <v>20</v>
      </c>
      <c r="C153" s="21">
        <v>3077537</v>
      </c>
      <c r="D153" s="21">
        <v>3172666.749495192</v>
      </c>
      <c r="E153" s="11">
        <f t="shared" si="10"/>
        <v>95129.749495191965</v>
      </c>
      <c r="F153" s="32">
        <f t="shared" si="11"/>
        <v>3.0911001068449205E-2</v>
      </c>
    </row>
    <row r="154" spans="2:6" x14ac:dyDescent="0.25">
      <c r="B154" s="31" t="s">
        <v>19</v>
      </c>
      <c r="C154" s="21">
        <v>1314434</v>
      </c>
      <c r="D154" s="21">
        <v>1402373.5698353299</v>
      </c>
      <c r="E154" s="11">
        <f t="shared" si="10"/>
        <v>87939.569835329894</v>
      </c>
      <c r="F154" s="32">
        <f t="shared" si="11"/>
        <v>6.6902993863008631E-2</v>
      </c>
    </row>
    <row r="155" spans="2:6" x14ac:dyDescent="0.25">
      <c r="B155" s="31" t="s">
        <v>18</v>
      </c>
      <c r="C155" s="21">
        <v>315251</v>
      </c>
      <c r="D155" s="21">
        <v>315815.72078915499</v>
      </c>
      <c r="E155" s="11">
        <f t="shared" si="10"/>
        <v>564.72078915499151</v>
      </c>
      <c r="F155" s="32">
        <f t="shared" si="11"/>
        <v>1.7913370271783167E-3</v>
      </c>
    </row>
    <row r="156" spans="2:6" x14ac:dyDescent="0.25">
      <c r="B156" s="31" t="s">
        <v>17</v>
      </c>
      <c r="C156" s="21">
        <v>125433</v>
      </c>
      <c r="D156" s="21">
        <v>129658.52291805029</v>
      </c>
      <c r="E156" s="11">
        <f t="shared" si="10"/>
        <v>4225.5229180502938</v>
      </c>
      <c r="F156" s="32">
        <f t="shared" si="11"/>
        <v>3.3687489879459902E-2</v>
      </c>
    </row>
    <row r="157" spans="2:6" x14ac:dyDescent="0.25">
      <c r="B157" s="48" t="s">
        <v>16</v>
      </c>
      <c r="C157" s="21">
        <v>1750741</v>
      </c>
      <c r="D157" s="21">
        <v>1768769.17771723</v>
      </c>
      <c r="E157" s="11">
        <f t="shared" si="10"/>
        <v>18028.17771723005</v>
      </c>
      <c r="F157" s="32">
        <f t="shared" si="11"/>
        <v>1.0297455601502479E-2</v>
      </c>
    </row>
    <row r="158" spans="2:6" x14ac:dyDescent="0.25">
      <c r="B158" s="31" t="s">
        <v>15</v>
      </c>
      <c r="C158" s="21">
        <v>119539</v>
      </c>
      <c r="D158" s="21">
        <v>130905.8607018261</v>
      </c>
      <c r="E158" s="11">
        <f t="shared" si="10"/>
        <v>11366.860701826095</v>
      </c>
      <c r="F158" s="32">
        <f t="shared" si="11"/>
        <v>9.5089139961235206E-2</v>
      </c>
    </row>
    <row r="159" spans="2:6" x14ac:dyDescent="0.25">
      <c r="B159" s="33" t="s">
        <v>14</v>
      </c>
      <c r="C159" s="34">
        <f>SUM(C148:C158)</f>
        <v>7580731</v>
      </c>
      <c r="D159" s="34">
        <f>SUM(D148:D158)</f>
        <v>7823527.4790351829</v>
      </c>
      <c r="E159" s="35">
        <f>SUM(E148:E158)</f>
        <v>242796.47903518245</v>
      </c>
      <c r="F159" s="4">
        <f t="shared" si="11"/>
        <v>3.2028109035287286E-2</v>
      </c>
    </row>
    <row r="160" spans="2:6" x14ac:dyDescent="0.25">
      <c r="B160" s="24"/>
      <c r="C160" s="21"/>
      <c r="D160" s="21"/>
    </row>
    <row r="161" spans="2:6" ht="15.75" x14ac:dyDescent="0.25">
      <c r="B161" s="16" t="s">
        <v>13</v>
      </c>
      <c r="C161" s="17"/>
      <c r="D161" s="17"/>
    </row>
    <row r="162" spans="2:6" x14ac:dyDescent="0.25">
      <c r="B162" s="7"/>
      <c r="C162" s="7"/>
      <c r="D162" s="7"/>
      <c r="E162" s="53" t="s">
        <v>4</v>
      </c>
      <c r="F162" s="53"/>
    </row>
    <row r="163" spans="2:6" x14ac:dyDescent="0.25">
      <c r="B163" s="18" t="s">
        <v>165</v>
      </c>
      <c r="C163" s="18" t="s">
        <v>2</v>
      </c>
      <c r="D163" s="18" t="s">
        <v>162</v>
      </c>
      <c r="E163" s="19" t="s">
        <v>1</v>
      </c>
      <c r="F163" s="19" t="s">
        <v>0</v>
      </c>
    </row>
    <row r="164" spans="2:6" x14ac:dyDescent="0.25">
      <c r="B164" s="20" t="s">
        <v>11</v>
      </c>
      <c r="C164" s="21">
        <v>39817</v>
      </c>
      <c r="D164" s="21">
        <v>38585.800860463009</v>
      </c>
      <c r="E164" s="11">
        <f>D164-C164</f>
        <v>-1231.1991395369914</v>
      </c>
      <c r="F164" s="22">
        <f>E164/C164</f>
        <v>-3.0921444095160143E-2</v>
      </c>
    </row>
    <row r="165" spans="2:6" x14ac:dyDescent="0.25">
      <c r="B165" s="20" t="s">
        <v>10</v>
      </c>
      <c r="C165" s="21">
        <v>46699</v>
      </c>
      <c r="D165" s="21">
        <v>45271.755376399291</v>
      </c>
      <c r="E165" s="11">
        <f>D165-C165</f>
        <v>-1427.244623600709</v>
      </c>
      <c r="F165" s="22">
        <f>E165/C165</f>
        <v>-3.0562637820953531E-2</v>
      </c>
    </row>
    <row r="166" spans="2:6" x14ac:dyDescent="0.25">
      <c r="B166" s="20" t="s">
        <v>9</v>
      </c>
      <c r="C166" s="21">
        <v>103091</v>
      </c>
      <c r="D166" s="21">
        <v>102028.9240637349</v>
      </c>
      <c r="E166" s="11">
        <f>D166-C166</f>
        <v>-1062.0759362651006</v>
      </c>
      <c r="F166" s="22">
        <f>E166/C166</f>
        <v>-1.0302314811817721E-2</v>
      </c>
    </row>
    <row r="167" spans="2:6" x14ac:dyDescent="0.25">
      <c r="B167" s="20" t="s">
        <v>8</v>
      </c>
      <c r="C167" s="21">
        <v>64433</v>
      </c>
      <c r="D167" s="21">
        <v>61612.695288345458</v>
      </c>
      <c r="E167" s="11">
        <f>D167-C167</f>
        <v>-2820.3047116545422</v>
      </c>
      <c r="F167" s="22">
        <f>E167/C167</f>
        <v>-4.3771122121498952E-2</v>
      </c>
    </row>
    <row r="168" spans="2:6" x14ac:dyDescent="0.25">
      <c r="B168" s="36" t="s">
        <v>7</v>
      </c>
      <c r="C168" s="37">
        <f>SUM(C164:C167)</f>
        <v>254040</v>
      </c>
      <c r="D168" s="37">
        <f>SUM(D164:D167)</f>
        <v>247499.17558894266</v>
      </c>
      <c r="E168" s="38">
        <f>D168-C168</f>
        <v>-6540.8244110573432</v>
      </c>
      <c r="F168" s="39">
        <f>E168/C168</f>
        <v>-2.5747222528174081E-2</v>
      </c>
    </row>
    <row r="169" spans="2:6" x14ac:dyDescent="0.25">
      <c r="B169" s="25"/>
      <c r="C169" s="17"/>
      <c r="D169" s="17"/>
      <c r="E169" s="11"/>
      <c r="F169" s="22"/>
    </row>
    <row r="170" spans="2:6" x14ac:dyDescent="0.25">
      <c r="B170" s="7"/>
      <c r="C170" s="7"/>
      <c r="D170" s="7"/>
      <c r="E170" s="53" t="s">
        <v>4</v>
      </c>
      <c r="F170" s="53"/>
    </row>
    <row r="171" spans="2:6" x14ac:dyDescent="0.25">
      <c r="B171" s="18" t="s">
        <v>165</v>
      </c>
      <c r="C171" s="18" t="s">
        <v>2</v>
      </c>
      <c r="D171" s="18" t="s">
        <v>162</v>
      </c>
      <c r="E171" s="19" t="s">
        <v>1</v>
      </c>
      <c r="F171" s="19" t="s">
        <v>0</v>
      </c>
    </row>
    <row r="172" spans="2:6" x14ac:dyDescent="0.25">
      <c r="B172" s="23" t="s">
        <v>6</v>
      </c>
      <c r="C172" s="21">
        <v>796622</v>
      </c>
      <c r="D172" s="21">
        <v>809080.3453758735</v>
      </c>
      <c r="E172" s="11">
        <f>D172-C172</f>
        <v>12458.345375873498</v>
      </c>
      <c r="F172" s="22">
        <f>E172/C172</f>
        <v>1.5638967259093393E-2</v>
      </c>
    </row>
    <row r="173" spans="2:6" x14ac:dyDescent="0.25">
      <c r="B173" s="25"/>
      <c r="C173" s="17"/>
      <c r="D173" s="17"/>
      <c r="F173" s="22"/>
    </row>
    <row r="174" spans="2:6" ht="15.75" x14ac:dyDescent="0.25">
      <c r="B174" s="16" t="s">
        <v>5</v>
      </c>
      <c r="C174" s="17"/>
      <c r="D174" s="17"/>
      <c r="F174" s="22"/>
    </row>
    <row r="175" spans="2:6" x14ac:dyDescent="0.25">
      <c r="B175" s="7"/>
      <c r="C175" s="7"/>
      <c r="D175" s="7"/>
      <c r="E175" s="53" t="s">
        <v>4</v>
      </c>
      <c r="F175" s="53"/>
    </row>
    <row r="176" spans="2:6" x14ac:dyDescent="0.25">
      <c r="B176" s="18" t="s">
        <v>3</v>
      </c>
      <c r="C176" s="18" t="s">
        <v>2</v>
      </c>
      <c r="D176" s="18" t="s">
        <v>162</v>
      </c>
      <c r="E176" s="19" t="s">
        <v>1</v>
      </c>
      <c r="F176" s="19" t="s">
        <v>0</v>
      </c>
    </row>
    <row r="177" spans="2:6" x14ac:dyDescent="0.25">
      <c r="B177" s="26" t="s">
        <v>168</v>
      </c>
      <c r="C177" s="21">
        <v>83566</v>
      </c>
      <c r="D177" s="21">
        <v>81560.801088178501</v>
      </c>
      <c r="E177" s="11">
        <f t="shared" ref="E177:E197" si="12">D177-C177</f>
        <v>-2005.1989118214988</v>
      </c>
      <c r="F177" s="22">
        <f t="shared" ref="F177:F197" si="13">E177/C177</f>
        <v>-2.3995391807930245E-2</v>
      </c>
    </row>
    <row r="178" spans="2:6" x14ac:dyDescent="0.25">
      <c r="B178" s="26" t="s">
        <v>169</v>
      </c>
      <c r="C178" s="21">
        <v>100689</v>
      </c>
      <c r="D178" s="21">
        <v>96520.592230682014</v>
      </c>
      <c r="E178" s="11">
        <f t="shared" si="12"/>
        <v>-4168.4077693179861</v>
      </c>
      <c r="F178" s="22">
        <f t="shared" si="13"/>
        <v>-4.1398839687731392E-2</v>
      </c>
    </row>
    <row r="179" spans="2:6" x14ac:dyDescent="0.25">
      <c r="B179" s="26" t="s">
        <v>170</v>
      </c>
      <c r="C179" s="21">
        <v>186722</v>
      </c>
      <c r="D179" s="21">
        <v>184413.37123876819</v>
      </c>
      <c r="E179" s="11">
        <f t="shared" si="12"/>
        <v>-2308.6287612318119</v>
      </c>
      <c r="F179" s="22">
        <f t="shared" si="13"/>
        <v>-1.2363989038419747E-2</v>
      </c>
    </row>
    <row r="180" spans="2:6" x14ac:dyDescent="0.25">
      <c r="B180" s="26" t="s">
        <v>171</v>
      </c>
      <c r="C180" s="21">
        <v>181854</v>
      </c>
      <c r="D180" s="21">
        <v>183336.59409492649</v>
      </c>
      <c r="E180" s="11">
        <f t="shared" si="12"/>
        <v>1482.5940949264914</v>
      </c>
      <c r="F180" s="22">
        <f t="shared" si="13"/>
        <v>8.1526614477904873E-3</v>
      </c>
    </row>
    <row r="181" spans="2:6" x14ac:dyDescent="0.25">
      <c r="B181" s="26" t="s">
        <v>172</v>
      </c>
      <c r="C181" s="21">
        <v>336211</v>
      </c>
      <c r="D181" s="21">
        <v>336507.50960524828</v>
      </c>
      <c r="E181" s="11">
        <f t="shared" si="12"/>
        <v>296.50960524828406</v>
      </c>
      <c r="F181" s="22">
        <f t="shared" si="13"/>
        <v>8.8191524146528238E-4</v>
      </c>
    </row>
    <row r="182" spans="2:6" x14ac:dyDescent="0.25">
      <c r="B182" s="26" t="s">
        <v>173</v>
      </c>
      <c r="C182" s="21">
        <v>304056</v>
      </c>
      <c r="D182" s="21">
        <v>316088.30343157728</v>
      </c>
      <c r="E182" s="11">
        <f t="shared" si="12"/>
        <v>12032.303431577282</v>
      </c>
      <c r="F182" s="22">
        <f t="shared" si="13"/>
        <v>3.9572655798857062E-2</v>
      </c>
    </row>
    <row r="183" spans="2:6" x14ac:dyDescent="0.25">
      <c r="B183" s="26" t="s">
        <v>174</v>
      </c>
      <c r="C183" s="21">
        <v>242944</v>
      </c>
      <c r="D183" s="21">
        <v>257829.96823439089</v>
      </c>
      <c r="E183" s="11">
        <f t="shared" si="12"/>
        <v>14885.968234390893</v>
      </c>
      <c r="F183" s="22">
        <f t="shared" si="13"/>
        <v>6.1273249120747553E-2</v>
      </c>
    </row>
    <row r="184" spans="2:6" x14ac:dyDescent="0.25">
      <c r="B184" s="26" t="s">
        <v>175</v>
      </c>
      <c r="C184" s="21">
        <v>2550377</v>
      </c>
      <c r="D184" s="21">
        <v>2611618.6924169068</v>
      </c>
      <c r="E184" s="11">
        <f t="shared" si="12"/>
        <v>61241.692416906822</v>
      </c>
      <c r="F184" s="22">
        <f t="shared" si="13"/>
        <v>2.4012799839751856E-2</v>
      </c>
    </row>
    <row r="185" spans="2:6" x14ac:dyDescent="0.25">
      <c r="B185" s="26" t="s">
        <v>176</v>
      </c>
      <c r="C185" s="21">
        <v>182963</v>
      </c>
      <c r="D185" s="21">
        <v>193404.15994973949</v>
      </c>
      <c r="E185" s="11">
        <f t="shared" si="12"/>
        <v>10441.159949739493</v>
      </c>
      <c r="F185" s="22">
        <f t="shared" si="13"/>
        <v>5.7067056999171924E-2</v>
      </c>
    </row>
    <row r="186" spans="2:6" x14ac:dyDescent="0.25">
      <c r="B186" s="26" t="s">
        <v>177</v>
      </c>
      <c r="C186" s="21">
        <v>259120</v>
      </c>
      <c r="D186" s="21">
        <v>274338.70490763983</v>
      </c>
      <c r="E186" s="11">
        <f t="shared" si="12"/>
        <v>15218.704907639825</v>
      </c>
      <c r="F186" s="22">
        <f t="shared" si="13"/>
        <v>5.8732266546927391E-2</v>
      </c>
    </row>
    <row r="187" spans="2:6" x14ac:dyDescent="0.25">
      <c r="B187" s="26" t="s">
        <v>178</v>
      </c>
      <c r="C187" s="21">
        <v>261593</v>
      </c>
      <c r="D187" s="21">
        <v>268814.79369693348</v>
      </c>
      <c r="E187" s="11">
        <f t="shared" si="12"/>
        <v>7221.7936969334842</v>
      </c>
      <c r="F187" s="22">
        <f t="shared" si="13"/>
        <v>2.7606983737842695E-2</v>
      </c>
    </row>
    <row r="188" spans="2:6" x14ac:dyDescent="0.25">
      <c r="B188" s="26" t="s">
        <v>179</v>
      </c>
      <c r="C188" s="21">
        <v>239609</v>
      </c>
      <c r="D188" s="21">
        <v>234622.83347053791</v>
      </c>
      <c r="E188" s="11">
        <f t="shared" si="12"/>
        <v>-4986.1665294620907</v>
      </c>
      <c r="F188" s="22">
        <f t="shared" si="13"/>
        <v>-2.0809596173190868E-2</v>
      </c>
    </row>
    <row r="189" spans="2:6" x14ac:dyDescent="0.25">
      <c r="B189" s="26" t="s">
        <v>180</v>
      </c>
      <c r="C189" s="21">
        <v>80190</v>
      </c>
      <c r="D189" s="21">
        <v>79557.911854043399</v>
      </c>
      <c r="E189" s="11">
        <f t="shared" si="12"/>
        <v>-632.08814595660078</v>
      </c>
      <c r="F189" s="22">
        <f t="shared" si="13"/>
        <v>-7.882381169180705E-3</v>
      </c>
    </row>
    <row r="190" spans="2:6" x14ac:dyDescent="0.25">
      <c r="B190" s="26" t="s">
        <v>181</v>
      </c>
      <c r="C190" s="21">
        <v>100720</v>
      </c>
      <c r="D190" s="21">
        <v>102091.45312639581</v>
      </c>
      <c r="E190" s="11">
        <f t="shared" si="12"/>
        <v>1371.4531263958052</v>
      </c>
      <c r="F190" s="22">
        <f t="shared" si="13"/>
        <v>1.3616492517829678E-2</v>
      </c>
    </row>
    <row r="191" spans="2:6" x14ac:dyDescent="0.25">
      <c r="B191" s="26" t="s">
        <v>182</v>
      </c>
      <c r="C191" s="21">
        <v>1120304</v>
      </c>
      <c r="D191" s="21">
        <v>1204133.9684584399</v>
      </c>
      <c r="E191" s="11">
        <f t="shared" si="12"/>
        <v>83829.968458439922</v>
      </c>
      <c r="F191" s="22">
        <f t="shared" si="13"/>
        <v>7.4827875700202731E-2</v>
      </c>
    </row>
    <row r="192" spans="2:6" x14ac:dyDescent="0.25">
      <c r="B192" s="26" t="s">
        <v>183</v>
      </c>
      <c r="C192" s="21">
        <v>382551</v>
      </c>
      <c r="D192" s="21">
        <v>412429.01380457828</v>
      </c>
      <c r="E192" s="11">
        <f t="shared" si="12"/>
        <v>29878.013804578281</v>
      </c>
      <c r="F192" s="22">
        <f t="shared" si="13"/>
        <v>7.810204078561625E-2</v>
      </c>
    </row>
    <row r="193" spans="2:6" x14ac:dyDescent="0.25">
      <c r="B193" s="26" t="s">
        <v>184</v>
      </c>
      <c r="C193" s="21">
        <v>50158</v>
      </c>
      <c r="D193" s="21">
        <v>52305.29901456587</v>
      </c>
      <c r="E193" s="11">
        <f t="shared" si="12"/>
        <v>2147.2990145658696</v>
      </c>
      <c r="F193" s="22">
        <f t="shared" si="13"/>
        <v>4.2810698484107609E-2</v>
      </c>
    </row>
    <row r="194" spans="2:6" x14ac:dyDescent="0.25">
      <c r="B194" s="26" t="s">
        <v>185</v>
      </c>
      <c r="C194" s="21">
        <v>92886</v>
      </c>
      <c r="D194" s="21">
        <v>94731.851879639536</v>
      </c>
      <c r="E194" s="11">
        <f t="shared" si="12"/>
        <v>1845.8518796395365</v>
      </c>
      <c r="F194" s="22">
        <f t="shared" si="13"/>
        <v>1.9872229180280521E-2</v>
      </c>
    </row>
    <row r="195" spans="2:6" x14ac:dyDescent="0.25">
      <c r="B195" s="26" t="s">
        <v>186</v>
      </c>
      <c r="C195" s="21">
        <v>551486</v>
      </c>
      <c r="D195" s="21">
        <v>590452.96999831882</v>
      </c>
      <c r="E195" s="11">
        <f t="shared" si="12"/>
        <v>38966.969998318818</v>
      </c>
      <c r="F195" s="22">
        <f t="shared" si="13"/>
        <v>7.0658130937718847E-2</v>
      </c>
    </row>
    <row r="196" spans="2:6" x14ac:dyDescent="0.25">
      <c r="B196" s="26" t="s">
        <v>187</v>
      </c>
      <c r="C196" s="21">
        <v>45695</v>
      </c>
      <c r="D196" s="21">
        <v>45969.517665663683</v>
      </c>
      <c r="E196" s="11">
        <f t="shared" si="12"/>
        <v>274.51766566368315</v>
      </c>
      <c r="F196" s="22">
        <f t="shared" si="13"/>
        <v>6.0076083961852099E-3</v>
      </c>
    </row>
    <row r="197" spans="2:6" x14ac:dyDescent="0.25">
      <c r="B197" s="26" t="s">
        <v>188</v>
      </c>
      <c r="C197" s="21">
        <v>1748769</v>
      </c>
      <c r="D197" s="21">
        <v>1767117.972424279</v>
      </c>
      <c r="E197" s="11">
        <f t="shared" si="12"/>
        <v>18348.972424278967</v>
      </c>
      <c r="F197" s="22">
        <f t="shared" si="13"/>
        <v>1.0492507829381105E-2</v>
      </c>
    </row>
    <row r="198" spans="2:6" ht="15" customHeight="1" x14ac:dyDescent="0.25">
      <c r="B198" s="52" t="s">
        <v>166</v>
      </c>
      <c r="C198" s="52"/>
      <c r="D198" s="52"/>
      <c r="E198" s="52"/>
      <c r="F198" s="52"/>
    </row>
  </sheetData>
  <mergeCells count="9">
    <mergeCell ref="B198:F198"/>
    <mergeCell ref="E175:F175"/>
    <mergeCell ref="A1:F1"/>
    <mergeCell ref="A2:F2"/>
    <mergeCell ref="E4:F4"/>
    <mergeCell ref="A144:F144"/>
    <mergeCell ref="E146:F146"/>
    <mergeCell ref="E162:F162"/>
    <mergeCell ref="E170:F170"/>
  </mergeCells>
  <pageMargins left="0.5" right="0.5" top="0.75" bottom="0.75" header="0.5" footer="0.5"/>
  <pageSetup orientation="portrait" horizontalDpi="4294967292" verticalDpi="4294967292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Estimates_2025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Baik, Sol (avv5zh)</dc:creator>
  <cp:lastModifiedBy>Baik, Sol (avv5zh)</cp:lastModifiedBy>
  <dcterms:created xsi:type="dcterms:W3CDTF">2015-06-05T18:17:20Z</dcterms:created>
  <dcterms:modified xsi:type="dcterms:W3CDTF">2026-02-20T14:16:03Z</dcterms:modified>
</cp:coreProperties>
</file>